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S107\Desktop\毎日ではない\香川・愛媛・高知・徳島・岡山部数表\"/>
    </mc:Choice>
  </mc:AlternateContent>
  <xr:revisionPtr revIDLastSave="0" documentId="13_ncr:1_{402E6F69-ACC8-4A99-8181-EA5251865B5A}" xr6:coauthVersionLast="45" xr6:coauthVersionMax="45" xr10:uidLastSave="{00000000-0000-0000-0000-000000000000}"/>
  <bookViews>
    <workbookView xWindow="28680" yWindow="-120" windowWidth="19440" windowHeight="15000" tabRatio="573" xr2:uid="{00000000-000D-0000-FFFF-FFFF00000000}"/>
  </bookViews>
  <sheets>
    <sheet name="市郡別" sheetId="11" r:id="rId1"/>
    <sheet name="松山市" sheetId="3" r:id="rId2"/>
    <sheet name="中予地区" sheetId="4" r:id="rId3"/>
    <sheet name="南予地区①" sheetId="5" r:id="rId4"/>
    <sheet name="南予地区②" sheetId="6" r:id="rId5"/>
    <sheet name="東予地区①" sheetId="7" r:id="rId6"/>
    <sheet name="東予地区②" sheetId="8" r:id="rId7"/>
  </sheets>
  <definedNames>
    <definedName name="_xlnm.Print_Area" localSheetId="0">市郡別!$A$2:$P$43</definedName>
    <definedName name="_xlnm.Print_Area" localSheetId="1">松山市!$A$1:$Y$45</definedName>
    <definedName name="_xlnm.Print_Area" localSheetId="2">中予地区!$A$1:$Y$46</definedName>
    <definedName name="_xlnm.Print_Area" localSheetId="5">東予地区①!$A$1:$Y$45</definedName>
    <definedName name="_xlnm.Print_Area" localSheetId="6">東予地区②!$A$1:$Y$47</definedName>
    <definedName name="_xlnm.Print_Area" localSheetId="3">南予地区①!$A$1:$Y$47</definedName>
    <definedName name="_xlnm.Print_Area" localSheetId="4">南予地区②!$A$1:$Y$49</definedName>
    <definedName name="サイズ1">#REF!</definedName>
    <definedName name="サイズ2" localSheetId="0">市郡別!$G$3</definedName>
    <definedName name="サイズ2">#REF!</definedName>
    <definedName name="サイズ3">松山市!$G$2</definedName>
    <definedName name="サイズ4">中予地区!$G$2</definedName>
    <definedName name="サイズ5">南予地区①!$G$2</definedName>
    <definedName name="サイズ6">南予地区②!$G$2</definedName>
    <definedName name="サイズ7">東予地区①!$G$2</definedName>
    <definedName name="サイズ8">東予地区②!$G$2</definedName>
    <definedName name="タイトル等1">#REF!</definedName>
    <definedName name="タイトル等2">#REF!</definedName>
    <definedName name="タイトル等3">松山市!$O$2</definedName>
    <definedName name="タイトル等4">中予地区!$O$2</definedName>
    <definedName name="タイトル等5">南予地区①!$O$2</definedName>
    <definedName name="タイトル等6">南予地区②!$O$2</definedName>
    <definedName name="タイトル等7">東予地区①!$O$2</definedName>
    <definedName name="タイトル等8">東予地区②!$O$2</definedName>
    <definedName name="広告主名1">#REF!</definedName>
    <definedName name="広告主名2">#REF!</definedName>
    <definedName name="広告主名3">松山市!$I$2</definedName>
    <definedName name="広告主名4">中予地区!$I$2</definedName>
    <definedName name="広告主名5">南予地区①!$I$2</definedName>
    <definedName name="広告主名6">南予地区②!$I$2</definedName>
    <definedName name="広告主名7">東予地区①!$I$2</definedName>
    <definedName name="広告主名8">東予地区②!$I$2</definedName>
    <definedName name="申込者名1">#REF!</definedName>
    <definedName name="申込者名2">#REF!</definedName>
    <definedName name="申込者名3">松山市!$R$2</definedName>
    <definedName name="申込者名4">中予地区!$R$2</definedName>
    <definedName name="申込者名5">南予地区①!$R$2</definedName>
    <definedName name="申込者名6">南予地区②!$R$2</definedName>
    <definedName name="申込者名7">東予地区①!$R$2</definedName>
    <definedName name="申込者名8">東予地区②!$R$2</definedName>
    <definedName name="折込指定日1">#REF!</definedName>
    <definedName name="折込指定日2">#REF!</definedName>
    <definedName name="折込指定日3">松山市!$A$2</definedName>
    <definedName name="折込指定日4">中予地区!$A$2</definedName>
    <definedName name="折込指定日5">南予地区①!$A$2</definedName>
    <definedName name="折込指定日6">南予地区②!$A$2</definedName>
    <definedName name="折込指定日7">東予地区①!$A$2</definedName>
    <definedName name="折込指定日8">東予地区②!$A$2</definedName>
    <definedName name="折込総数1">#REF!</definedName>
    <definedName name="折込総数2">#REF!</definedName>
    <definedName name="折込総数3">松山市!$C$2</definedName>
    <definedName name="折込総数4">中予地区!$C$2</definedName>
    <definedName name="折込総数5">南予地区①!$C$2</definedName>
    <definedName name="折込総数6">南予地区②!$C$2</definedName>
    <definedName name="折込総数7">東予地区①!$C$2</definedName>
    <definedName name="折込総数8">東予地区②!$C$2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7" l="1"/>
  <c r="P31" i="7"/>
  <c r="H32" i="5" l="1"/>
  <c r="H27" i="5"/>
  <c r="G32" i="5"/>
  <c r="X31" i="7" l="1"/>
  <c r="W31" i="7"/>
  <c r="S31" i="7"/>
  <c r="L31" i="7"/>
  <c r="E46" i="11" l="1"/>
  <c r="W21" i="5" l="1"/>
  <c r="L21" i="7" l="1"/>
  <c r="N44" i="3" l="1"/>
  <c r="L44" i="3"/>
  <c r="N21" i="5" l="1"/>
  <c r="L21" i="5"/>
  <c r="L13" i="4" l="1"/>
  <c r="G13" i="4"/>
  <c r="P13" i="4"/>
  <c r="S13" i="4"/>
  <c r="W13" i="4"/>
  <c r="P43" i="11" l="1"/>
  <c r="X32" i="5" l="1"/>
  <c r="W32" i="5"/>
  <c r="X27" i="5"/>
  <c r="W27" i="5"/>
  <c r="N14" i="6" l="1"/>
  <c r="X14" i="6"/>
  <c r="W14" i="6"/>
  <c r="L14" i="6"/>
  <c r="L13" i="7" l="1"/>
  <c r="N31" i="7"/>
  <c r="X40" i="8" l="1"/>
  <c r="N29" i="11" s="1"/>
  <c r="P29" i="11" s="1"/>
  <c r="W40" i="8"/>
  <c r="D43" i="5"/>
  <c r="C19" i="11"/>
  <c r="C43" i="5"/>
  <c r="B19" i="11" s="1"/>
  <c r="W47" i="8"/>
  <c r="W45" i="7"/>
  <c r="W49" i="6"/>
  <c r="W47" i="5"/>
  <c r="W46" i="4"/>
  <c r="W45" i="3"/>
  <c r="M16" i="11"/>
  <c r="G31" i="7"/>
  <c r="E25" i="11" s="1"/>
  <c r="Q17" i="8"/>
  <c r="J26" i="11" s="1"/>
  <c r="P17" i="8"/>
  <c r="I26" i="11" s="1"/>
  <c r="U44" i="3"/>
  <c r="L9" i="11" s="1"/>
  <c r="X44" i="3"/>
  <c r="N9" i="11" s="1"/>
  <c r="G44" i="3"/>
  <c r="E9" i="11" s="1"/>
  <c r="H44" i="3"/>
  <c r="C31" i="7"/>
  <c r="B25" i="11" s="1"/>
  <c r="N40" i="8"/>
  <c r="H28" i="11" s="1"/>
  <c r="L40" i="8"/>
  <c r="G28" i="11" s="1"/>
  <c r="H40" i="8"/>
  <c r="F28" i="11" s="1"/>
  <c r="H17" i="8"/>
  <c r="H32" i="8"/>
  <c r="H34" i="8" s="1"/>
  <c r="C40" i="8"/>
  <c r="B28" i="11" s="1"/>
  <c r="W13" i="7"/>
  <c r="M23" i="11" s="1"/>
  <c r="Q10" i="5"/>
  <c r="P10" i="5"/>
  <c r="I15" i="11"/>
  <c r="D13" i="4"/>
  <c r="C10" i="11" s="1"/>
  <c r="W32" i="8"/>
  <c r="M27" i="11" s="1"/>
  <c r="X32" i="8"/>
  <c r="N27" i="11" s="1"/>
  <c r="U17" i="8"/>
  <c r="U44" i="8"/>
  <c r="S17" i="8"/>
  <c r="S44" i="8" s="1"/>
  <c r="P44" i="3"/>
  <c r="I9" i="11" s="1"/>
  <c r="Q44" i="3"/>
  <c r="J9" i="11" s="1"/>
  <c r="U21" i="7"/>
  <c r="L24" i="11" s="1"/>
  <c r="S21" i="7"/>
  <c r="K24" i="11" s="1"/>
  <c r="U43" i="5"/>
  <c r="X10" i="5"/>
  <c r="N15" i="11"/>
  <c r="W10" i="5"/>
  <c r="M15" i="11" s="1"/>
  <c r="U10" i="5"/>
  <c r="S10" i="5"/>
  <c r="K15" i="11" s="1"/>
  <c r="W17" i="8"/>
  <c r="X17" i="8"/>
  <c r="N26" i="11" s="1"/>
  <c r="G32" i="8"/>
  <c r="E27" i="11" s="1"/>
  <c r="Q13" i="7"/>
  <c r="J23" i="11"/>
  <c r="X13" i="7"/>
  <c r="N23" i="11" s="1"/>
  <c r="A2" i="4"/>
  <c r="H20" i="11"/>
  <c r="N24" i="6"/>
  <c r="H21" i="11"/>
  <c r="N31" i="6"/>
  <c r="H22" i="11"/>
  <c r="N20" i="11"/>
  <c r="X24" i="6"/>
  <c r="N21" i="11"/>
  <c r="X31" i="6"/>
  <c r="D14" i="6"/>
  <c r="D24" i="6"/>
  <c r="C21" i="11"/>
  <c r="D31" i="6"/>
  <c r="C22" i="11" s="1"/>
  <c r="H14" i="6"/>
  <c r="H48" i="6" s="1"/>
  <c r="H24" i="6"/>
  <c r="H31" i="6"/>
  <c r="Q14" i="6"/>
  <c r="Q48" i="6" s="1"/>
  <c r="U14" i="6"/>
  <c r="U48" i="6" s="1"/>
  <c r="U31" i="6"/>
  <c r="D17" i="8"/>
  <c r="C26" i="11" s="1"/>
  <c r="D32" i="8"/>
  <c r="C27" i="11" s="1"/>
  <c r="D40" i="8"/>
  <c r="C28" i="11" s="1"/>
  <c r="N17" i="8"/>
  <c r="H26" i="11" s="1"/>
  <c r="N32" i="8"/>
  <c r="Q32" i="8"/>
  <c r="J27" i="11" s="1"/>
  <c r="T2" i="8"/>
  <c r="O2" i="8"/>
  <c r="M2" i="8"/>
  <c r="D44" i="3"/>
  <c r="C9" i="11" s="1"/>
  <c r="D17" i="4"/>
  <c r="C11" i="11"/>
  <c r="D25" i="4"/>
  <c r="C12" i="11" s="1"/>
  <c r="D32" i="4"/>
  <c r="C13" i="11"/>
  <c r="D39" i="4"/>
  <c r="C14" i="11"/>
  <c r="D10" i="5"/>
  <c r="C15" i="11" s="1"/>
  <c r="D21" i="5"/>
  <c r="C16" i="11"/>
  <c r="D32" i="5"/>
  <c r="C18" i="11"/>
  <c r="D13" i="7"/>
  <c r="C23" i="11" s="1"/>
  <c r="D21" i="7"/>
  <c r="C24" i="11" s="1"/>
  <c r="D31" i="7"/>
  <c r="C25" i="11" s="1"/>
  <c r="H13" i="4"/>
  <c r="F10" i="11"/>
  <c r="H17" i="4"/>
  <c r="F11" i="11"/>
  <c r="H25" i="4"/>
  <c r="F12" i="11" s="1"/>
  <c r="H32" i="4"/>
  <c r="F13" i="11"/>
  <c r="H39" i="4"/>
  <c r="F14" i="11"/>
  <c r="H10" i="5"/>
  <c r="F15" i="11"/>
  <c r="H21" i="5"/>
  <c r="F16" i="11"/>
  <c r="F17" i="11"/>
  <c r="H43" i="5"/>
  <c r="F19" i="11"/>
  <c r="H13" i="7"/>
  <c r="F23" i="11" s="1"/>
  <c r="H21" i="7"/>
  <c r="F24" i="11"/>
  <c r="H31" i="7"/>
  <c r="N39" i="4"/>
  <c r="H14" i="11"/>
  <c r="N32" i="4"/>
  <c r="H13" i="11" s="1"/>
  <c r="N25" i="4"/>
  <c r="H12" i="11"/>
  <c r="N17" i="4"/>
  <c r="N13" i="4"/>
  <c r="H10" i="11" s="1"/>
  <c r="N10" i="5"/>
  <c r="H15" i="11"/>
  <c r="H16" i="11"/>
  <c r="N27" i="5"/>
  <c r="H17" i="11"/>
  <c r="N32" i="5"/>
  <c r="H18" i="11"/>
  <c r="N43" i="5"/>
  <c r="H19" i="11"/>
  <c r="N13" i="7"/>
  <c r="N21" i="7"/>
  <c r="H24" i="11" s="1"/>
  <c r="H25" i="11"/>
  <c r="Q13" i="4"/>
  <c r="J10" i="11" s="1"/>
  <c r="Q17" i="4"/>
  <c r="J11" i="11" s="1"/>
  <c r="Q25" i="4"/>
  <c r="J12" i="11"/>
  <c r="Q32" i="4"/>
  <c r="J13" i="11"/>
  <c r="Q21" i="5"/>
  <c r="J16" i="11"/>
  <c r="Q27" i="5"/>
  <c r="Q32" i="5"/>
  <c r="J18" i="11"/>
  <c r="Q43" i="5"/>
  <c r="J19" i="11"/>
  <c r="Q21" i="7"/>
  <c r="J24" i="11"/>
  <c r="Q44" i="7"/>
  <c r="J14" i="11"/>
  <c r="J21" i="11"/>
  <c r="J22" i="11"/>
  <c r="L27" i="11"/>
  <c r="U32" i="4"/>
  <c r="L13" i="11"/>
  <c r="U25" i="4"/>
  <c r="L12" i="11"/>
  <c r="U17" i="4"/>
  <c r="L11" i="11"/>
  <c r="U13" i="4"/>
  <c r="L15" i="11"/>
  <c r="U21" i="5"/>
  <c r="U27" i="5"/>
  <c r="L17" i="11"/>
  <c r="U32" i="5"/>
  <c r="L18" i="11"/>
  <c r="L19" i="11"/>
  <c r="U13" i="7"/>
  <c r="U31" i="7"/>
  <c r="L25" i="11" s="1"/>
  <c r="L21" i="11"/>
  <c r="L22" i="11"/>
  <c r="X13" i="4"/>
  <c r="N10" i="11" s="1"/>
  <c r="X17" i="4"/>
  <c r="N11" i="11"/>
  <c r="X25" i="4"/>
  <c r="N12" i="11"/>
  <c r="X32" i="4"/>
  <c r="N13" i="11" s="1"/>
  <c r="X39" i="4"/>
  <c r="N14" i="11"/>
  <c r="X43" i="5"/>
  <c r="N19" i="11"/>
  <c r="N18" i="11"/>
  <c r="N17" i="11"/>
  <c r="X21" i="5"/>
  <c r="N16" i="11" s="1"/>
  <c r="X21" i="7"/>
  <c r="N24" i="11" s="1"/>
  <c r="N25" i="11"/>
  <c r="A2" i="8"/>
  <c r="M2" i="4"/>
  <c r="D26" i="5"/>
  <c r="D27" i="5"/>
  <c r="F18" i="11"/>
  <c r="T2" i="6"/>
  <c r="O2" i="6"/>
  <c r="M2" i="6"/>
  <c r="U39" i="4"/>
  <c r="L14" i="11"/>
  <c r="A2" i="6"/>
  <c r="T2" i="7"/>
  <c r="O2" i="7"/>
  <c r="M2" i="7"/>
  <c r="A2" i="7"/>
  <c r="T2" i="5"/>
  <c r="O2" i="5"/>
  <c r="M2" i="5"/>
  <c r="A2" i="5"/>
  <c r="T2" i="4"/>
  <c r="O2" i="4"/>
  <c r="C39" i="4"/>
  <c r="B14" i="11" s="1"/>
  <c r="S44" i="3"/>
  <c r="K9" i="11" s="1"/>
  <c r="M29" i="11"/>
  <c r="O29" i="11" s="1"/>
  <c r="M25" i="11"/>
  <c r="W21" i="7"/>
  <c r="W31" i="6"/>
  <c r="M22" i="11" s="1"/>
  <c r="W24" i="6"/>
  <c r="M21" i="11" s="1"/>
  <c r="M20" i="11"/>
  <c r="W43" i="5"/>
  <c r="M19" i="11" s="1"/>
  <c r="M18" i="11"/>
  <c r="W39" i="4"/>
  <c r="M14" i="11" s="1"/>
  <c r="W32" i="4"/>
  <c r="M13" i="11" s="1"/>
  <c r="W25" i="4"/>
  <c r="M12" i="11" s="1"/>
  <c r="W17" i="4"/>
  <c r="M11" i="11" s="1"/>
  <c r="M10" i="11"/>
  <c r="W44" i="3"/>
  <c r="M9" i="11" s="1"/>
  <c r="K27" i="11"/>
  <c r="K25" i="11"/>
  <c r="S13" i="7"/>
  <c r="K23" i="11" s="1"/>
  <c r="S31" i="6"/>
  <c r="K22" i="11"/>
  <c r="K21" i="11"/>
  <c r="S14" i="6"/>
  <c r="K20" i="11" s="1"/>
  <c r="S43" i="5"/>
  <c r="K19" i="11" s="1"/>
  <c r="S32" i="5"/>
  <c r="K18" i="11"/>
  <c r="S27" i="5"/>
  <c r="K17" i="11" s="1"/>
  <c r="S21" i="5"/>
  <c r="K16" i="11"/>
  <c r="S39" i="4"/>
  <c r="K14" i="11"/>
  <c r="S32" i="4"/>
  <c r="K13" i="11" s="1"/>
  <c r="S25" i="4"/>
  <c r="K12" i="11" s="1"/>
  <c r="S17" i="4"/>
  <c r="S45" i="4" s="1"/>
  <c r="K10" i="11"/>
  <c r="P32" i="8"/>
  <c r="I27" i="11" s="1"/>
  <c r="I25" i="11"/>
  <c r="P21" i="7"/>
  <c r="I24" i="11" s="1"/>
  <c r="P13" i="7"/>
  <c r="I23" i="11" s="1"/>
  <c r="I22" i="11"/>
  <c r="I21" i="11"/>
  <c r="P43" i="5"/>
  <c r="I19" i="11" s="1"/>
  <c r="P32" i="5"/>
  <c r="I18" i="11"/>
  <c r="P27" i="5"/>
  <c r="P21" i="5"/>
  <c r="I16" i="11"/>
  <c r="I14" i="11"/>
  <c r="P32" i="4"/>
  <c r="I13" i="11" s="1"/>
  <c r="P25" i="4"/>
  <c r="I12" i="11" s="1"/>
  <c r="P17" i="4"/>
  <c r="I11" i="11"/>
  <c r="I10" i="11"/>
  <c r="L32" i="8"/>
  <c r="L17" i="8"/>
  <c r="G26" i="11" s="1"/>
  <c r="G25" i="11"/>
  <c r="G24" i="11"/>
  <c r="G23" i="11"/>
  <c r="L31" i="6"/>
  <c r="G22" i="11" s="1"/>
  <c r="L24" i="6"/>
  <c r="G21" i="11"/>
  <c r="G20" i="11"/>
  <c r="L43" i="5"/>
  <c r="G19" i="11" s="1"/>
  <c r="L32" i="5"/>
  <c r="G18" i="11"/>
  <c r="L27" i="5"/>
  <c r="G17" i="11" s="1"/>
  <c r="G16" i="11"/>
  <c r="L10" i="5"/>
  <c r="G15" i="11"/>
  <c r="L39" i="4"/>
  <c r="G14" i="11"/>
  <c r="L32" i="4"/>
  <c r="G13" i="11" s="1"/>
  <c r="L25" i="4"/>
  <c r="G12" i="11"/>
  <c r="L17" i="4"/>
  <c r="G11" i="11" s="1"/>
  <c r="G10" i="11"/>
  <c r="G9" i="11"/>
  <c r="G40" i="8"/>
  <c r="E28" i="11" s="1"/>
  <c r="G17" i="8"/>
  <c r="E26" i="11" s="1"/>
  <c r="G21" i="7"/>
  <c r="E24" i="11" s="1"/>
  <c r="G13" i="7"/>
  <c r="E23" i="11" s="1"/>
  <c r="G31" i="6"/>
  <c r="E22" i="11" s="1"/>
  <c r="G24" i="6"/>
  <c r="E21" i="11" s="1"/>
  <c r="G14" i="6"/>
  <c r="E20" i="11" s="1"/>
  <c r="G43" i="5"/>
  <c r="E19" i="11" s="1"/>
  <c r="E18" i="11"/>
  <c r="G27" i="5"/>
  <c r="E17" i="11" s="1"/>
  <c r="G21" i="5"/>
  <c r="E16" i="11" s="1"/>
  <c r="G10" i="5"/>
  <c r="E15" i="11" s="1"/>
  <c r="G39" i="4"/>
  <c r="G32" i="4"/>
  <c r="E13" i="11" s="1"/>
  <c r="G25" i="4"/>
  <c r="E12" i="11" s="1"/>
  <c r="G17" i="4"/>
  <c r="E11" i="11" s="1"/>
  <c r="C32" i="8"/>
  <c r="C17" i="8"/>
  <c r="C21" i="7"/>
  <c r="C13" i="7"/>
  <c r="B23" i="11" s="1"/>
  <c r="C31" i="6"/>
  <c r="C24" i="6"/>
  <c r="B21" i="11" s="1"/>
  <c r="C14" i="6"/>
  <c r="B20" i="11" s="1"/>
  <c r="C32" i="5"/>
  <c r="C27" i="5"/>
  <c r="B17" i="11" s="1"/>
  <c r="C21" i="5"/>
  <c r="B16" i="11" s="1"/>
  <c r="C10" i="5"/>
  <c r="C32" i="4"/>
  <c r="B13" i="11" s="1"/>
  <c r="C25" i="4"/>
  <c r="B12" i="11" s="1"/>
  <c r="C17" i="4"/>
  <c r="B11" i="11" s="1"/>
  <c r="C13" i="4"/>
  <c r="C44" i="3"/>
  <c r="B9" i="11" s="1"/>
  <c r="P14" i="6"/>
  <c r="I20" i="11" s="1"/>
  <c r="T2" i="3"/>
  <c r="O2" i="3"/>
  <c r="M2" i="3"/>
  <c r="A2" i="3"/>
  <c r="F21" i="11"/>
  <c r="H23" i="11"/>
  <c r="U45" i="4"/>
  <c r="H45" i="4"/>
  <c r="L10" i="11"/>
  <c r="H11" i="11"/>
  <c r="L16" i="11"/>
  <c r="N48" i="6"/>
  <c r="N22" i="11"/>
  <c r="F22" i="11"/>
  <c r="U34" i="8"/>
  <c r="L26" i="11"/>
  <c r="L23" i="11"/>
  <c r="F26" i="11"/>
  <c r="J15" i="11"/>
  <c r="X48" i="6"/>
  <c r="H46" i="5"/>
  <c r="C17" i="11"/>
  <c r="U46" i="5"/>
  <c r="L44" i="7"/>
  <c r="K11" i="11" l="1"/>
  <c r="A32" i="5"/>
  <c r="W48" i="6"/>
  <c r="N34" i="8"/>
  <c r="P44" i="8"/>
  <c r="P34" i="8"/>
  <c r="N44" i="7"/>
  <c r="X44" i="7"/>
  <c r="H44" i="7"/>
  <c r="P46" i="5"/>
  <c r="D48" i="6"/>
  <c r="F2" i="6" s="1"/>
  <c r="F25" i="11"/>
  <c r="L20" i="11"/>
  <c r="L32" i="11" s="1"/>
  <c r="J20" i="11"/>
  <c r="F20" i="11"/>
  <c r="P22" i="11"/>
  <c r="P14" i="11"/>
  <c r="P12" i="11"/>
  <c r="P21" i="11"/>
  <c r="J31" i="11"/>
  <c r="P15" i="11"/>
  <c r="P18" i="11"/>
  <c r="P26" i="11"/>
  <c r="P19" i="11"/>
  <c r="N31" i="11"/>
  <c r="L31" i="11"/>
  <c r="P11" i="11"/>
  <c r="P23" i="11"/>
  <c r="W44" i="7"/>
  <c r="G44" i="7"/>
  <c r="O21" i="11"/>
  <c r="A10" i="5"/>
  <c r="G45" i="4"/>
  <c r="P48" i="6"/>
  <c r="M24" i="11"/>
  <c r="U44" i="7"/>
  <c r="A31" i="6"/>
  <c r="G48" i="6"/>
  <c r="O28" i="11"/>
  <c r="E14" i="11"/>
  <c r="E32" i="11" s="1"/>
  <c r="Q45" i="4"/>
  <c r="P24" i="11"/>
  <c r="K26" i="11"/>
  <c r="K32" i="11" s="1"/>
  <c r="L44" i="8"/>
  <c r="S44" i="7"/>
  <c r="S48" i="6"/>
  <c r="A24" i="6"/>
  <c r="C20" i="11"/>
  <c r="B15" i="11"/>
  <c r="O15" i="11" s="1"/>
  <c r="P13" i="11"/>
  <c r="F2" i="3"/>
  <c r="F9" i="11"/>
  <c r="F31" i="11" s="1"/>
  <c r="H9" i="11"/>
  <c r="H31" i="11" s="1"/>
  <c r="G31" i="11"/>
  <c r="Q44" i="8"/>
  <c r="N32" i="11"/>
  <c r="N30" i="11"/>
  <c r="M33" i="11" s="1"/>
  <c r="P28" i="11"/>
  <c r="Q34" i="8"/>
  <c r="F27" i="11"/>
  <c r="D34" i="8"/>
  <c r="N46" i="5"/>
  <c r="X46" i="5"/>
  <c r="P16" i="11"/>
  <c r="A21" i="5"/>
  <c r="D44" i="7"/>
  <c r="D46" i="5"/>
  <c r="P44" i="7"/>
  <c r="J25" i="11"/>
  <c r="X45" i="4"/>
  <c r="M31" i="11"/>
  <c r="W45" i="4"/>
  <c r="P45" i="4"/>
  <c r="L45" i="4"/>
  <c r="N45" i="4"/>
  <c r="H27" i="11"/>
  <c r="Q46" i="5"/>
  <c r="I17" i="11"/>
  <c r="I30" i="11" s="1"/>
  <c r="J17" i="11"/>
  <c r="W34" i="8"/>
  <c r="X44" i="8"/>
  <c r="W44" i="8"/>
  <c r="M26" i="11"/>
  <c r="S34" i="8"/>
  <c r="G34" i="8"/>
  <c r="G44" i="8"/>
  <c r="L34" i="8"/>
  <c r="G27" i="11"/>
  <c r="G32" i="11" s="1"/>
  <c r="A32" i="8"/>
  <c r="A40" i="8"/>
  <c r="C44" i="8"/>
  <c r="B27" i="11"/>
  <c r="B26" i="11"/>
  <c r="C34" i="8"/>
  <c r="A17" i="8"/>
  <c r="O23" i="11"/>
  <c r="A31" i="7"/>
  <c r="A13" i="7"/>
  <c r="C44" i="7"/>
  <c r="D45" i="4"/>
  <c r="B22" i="11"/>
  <c r="O22" i="11" s="1"/>
  <c r="C48" i="6"/>
  <c r="W46" i="5"/>
  <c r="M17" i="11"/>
  <c r="O16" i="11"/>
  <c r="S46" i="5"/>
  <c r="G46" i="5"/>
  <c r="O19" i="11"/>
  <c r="L46" i="5"/>
  <c r="A43" i="5"/>
  <c r="B18" i="11"/>
  <c r="O18" i="11" s="1"/>
  <c r="A27" i="5"/>
  <c r="C46" i="5"/>
  <c r="O13" i="11"/>
  <c r="O11" i="11"/>
  <c r="E10" i="11"/>
  <c r="E31" i="11" s="1"/>
  <c r="A39" i="4"/>
  <c r="A32" i="4"/>
  <c r="A25" i="4"/>
  <c r="C45" i="4"/>
  <c r="A17" i="4"/>
  <c r="A13" i="4"/>
  <c r="B10" i="11"/>
  <c r="K31" i="11"/>
  <c r="I31" i="11"/>
  <c r="O9" i="11"/>
  <c r="A44" i="3"/>
  <c r="P10" i="11"/>
  <c r="C31" i="11"/>
  <c r="A14" i="6"/>
  <c r="O20" i="11"/>
  <c r="L48" i="6"/>
  <c r="X34" i="8"/>
  <c r="O25" i="11"/>
  <c r="B24" i="11"/>
  <c r="A21" i="7"/>
  <c r="O12" i="11"/>
  <c r="H44" i="8"/>
  <c r="N44" i="8"/>
  <c r="D44" i="8"/>
  <c r="P25" i="11" l="1"/>
  <c r="F2" i="7"/>
  <c r="L30" i="11"/>
  <c r="K33" i="11" s="1"/>
  <c r="P20" i="11"/>
  <c r="F32" i="11"/>
  <c r="C32" i="11"/>
  <c r="C30" i="11"/>
  <c r="E30" i="11"/>
  <c r="O14" i="11"/>
  <c r="O24" i="11"/>
  <c r="M32" i="11"/>
  <c r="K30" i="11"/>
  <c r="E46" i="8"/>
  <c r="P9" i="11"/>
  <c r="O26" i="11"/>
  <c r="M30" i="11"/>
  <c r="O46" i="8"/>
  <c r="A44" i="7"/>
  <c r="R46" i="8"/>
  <c r="P31" i="11"/>
  <c r="F30" i="11"/>
  <c r="E33" i="11" s="1"/>
  <c r="P27" i="11"/>
  <c r="C49" i="11" s="1"/>
  <c r="B49" i="11" s="1"/>
  <c r="V46" i="8"/>
  <c r="F2" i="5"/>
  <c r="F2" i="4"/>
  <c r="I46" i="8"/>
  <c r="H30" i="11"/>
  <c r="G33" i="11" s="1"/>
  <c r="H32" i="11"/>
  <c r="I32" i="11"/>
  <c r="J32" i="11"/>
  <c r="P17" i="11"/>
  <c r="J30" i="11"/>
  <c r="I33" i="11" s="1"/>
  <c r="F2" i="8"/>
  <c r="A44" i="8"/>
  <c r="G30" i="11"/>
  <c r="O27" i="11"/>
  <c r="A48" i="6"/>
  <c r="O17" i="11"/>
  <c r="A46" i="5"/>
  <c r="B46" i="8"/>
  <c r="O10" i="11"/>
  <c r="A45" i="4"/>
  <c r="B30" i="11"/>
  <c r="B31" i="11"/>
  <c r="O31" i="11" s="1"/>
  <c r="B32" i="11"/>
  <c r="B33" i="11" l="1"/>
  <c r="O33" i="11" s="1"/>
  <c r="E3" i="11" s="1"/>
  <c r="O30" i="11"/>
  <c r="P30" i="11"/>
  <c r="I2" i="8" s="1"/>
  <c r="P32" i="11"/>
  <c r="O32" i="11"/>
  <c r="A46" i="8"/>
  <c r="B3" i="11" l="1"/>
  <c r="I2" i="5"/>
  <c r="I2" i="7"/>
  <c r="I2" i="6"/>
  <c r="I2" i="4"/>
  <c r="I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<sst xmlns="http://schemas.openxmlformats.org/spreadsheetml/2006/main" count="1154" uniqueCount="637">
  <si>
    <t>伊予市</t>
    <rPh sb="0" eb="3">
      <t>イヨシ</t>
    </rPh>
    <phoneticPr fontId="3"/>
  </si>
  <si>
    <t>伊予郡</t>
    <rPh sb="0" eb="3">
      <t>イヨグン</t>
    </rPh>
    <phoneticPr fontId="3"/>
  </si>
  <si>
    <t>八幡浜市</t>
    <rPh sb="0" eb="2">
      <t>ヤハタ</t>
    </rPh>
    <rPh sb="2" eb="3">
      <t>ハマ</t>
    </rPh>
    <rPh sb="3" eb="4">
      <t>シ</t>
    </rPh>
    <phoneticPr fontId="3"/>
  </si>
  <si>
    <t>宇和島市</t>
    <rPh sb="0" eb="4">
      <t>ウワジマシ</t>
    </rPh>
    <phoneticPr fontId="3"/>
  </si>
  <si>
    <t>北宇和郡</t>
    <rPh sb="0" eb="1">
      <t>キタ</t>
    </rPh>
    <rPh sb="1" eb="3">
      <t>ウワ</t>
    </rPh>
    <rPh sb="3" eb="4">
      <t>グン</t>
    </rPh>
    <phoneticPr fontId="3"/>
  </si>
  <si>
    <t>新居浜市</t>
    <rPh sb="0" eb="4">
      <t>ニイハマシ</t>
    </rPh>
    <phoneticPr fontId="3"/>
  </si>
  <si>
    <t>今治市</t>
    <rPh sb="0" eb="3">
      <t>イマバリシ</t>
    </rPh>
    <phoneticPr fontId="3"/>
  </si>
  <si>
    <t>配布数</t>
    <rPh sb="0" eb="2">
      <t>ハイフ</t>
    </rPh>
    <rPh sb="2" eb="3">
      <t>スウ</t>
    </rPh>
    <phoneticPr fontId="3"/>
  </si>
  <si>
    <t>奥道後（合）</t>
    <rPh sb="0" eb="1">
      <t>オク</t>
    </rPh>
    <rPh sb="1" eb="3">
      <t>ドウゴ</t>
    </rPh>
    <rPh sb="4" eb="5">
      <t>ア</t>
    </rPh>
    <phoneticPr fontId="3"/>
  </si>
  <si>
    <t>計</t>
    <rPh sb="0" eb="1">
      <t>ケイ</t>
    </rPh>
    <phoneticPr fontId="3"/>
  </si>
  <si>
    <t>松山西</t>
    <rPh sb="0" eb="2">
      <t>マツヤマ</t>
    </rPh>
    <rPh sb="2" eb="3">
      <t>ニシ</t>
    </rPh>
    <phoneticPr fontId="3"/>
  </si>
  <si>
    <t>松山北</t>
    <rPh sb="0" eb="2">
      <t>マツヤマ</t>
    </rPh>
    <rPh sb="2" eb="3">
      <t>キタ</t>
    </rPh>
    <phoneticPr fontId="3"/>
  </si>
  <si>
    <t>奥道後（愛）</t>
    <rPh sb="0" eb="1">
      <t>オク</t>
    </rPh>
    <rPh sb="1" eb="3">
      <t>ドウゴ</t>
    </rPh>
    <rPh sb="4" eb="5">
      <t>アイ</t>
    </rPh>
    <phoneticPr fontId="3"/>
  </si>
  <si>
    <t>三津東</t>
    <rPh sb="0" eb="2">
      <t>ミツ</t>
    </rPh>
    <rPh sb="2" eb="3">
      <t>ヒガシ</t>
    </rPh>
    <phoneticPr fontId="3"/>
  </si>
  <si>
    <t>三津西</t>
    <rPh sb="0" eb="2">
      <t>ミツ</t>
    </rPh>
    <rPh sb="2" eb="3">
      <t>ニシ</t>
    </rPh>
    <phoneticPr fontId="3"/>
  </si>
  <si>
    <t>石井東（合）</t>
    <rPh sb="0" eb="2">
      <t>イシイ</t>
    </rPh>
    <rPh sb="2" eb="3">
      <t>ヒガシ</t>
    </rPh>
    <rPh sb="4" eb="5">
      <t>ア</t>
    </rPh>
    <phoneticPr fontId="3"/>
  </si>
  <si>
    <t>石井西（合）</t>
    <rPh sb="0" eb="2">
      <t>イシイ</t>
    </rPh>
    <rPh sb="2" eb="3">
      <t>ニシ</t>
    </rPh>
    <rPh sb="4" eb="5">
      <t>ア</t>
    </rPh>
    <phoneticPr fontId="3"/>
  </si>
  <si>
    <t>石井南（合）</t>
    <rPh sb="0" eb="2">
      <t>イシイ</t>
    </rPh>
    <rPh sb="2" eb="3">
      <t>ミナミ</t>
    </rPh>
    <rPh sb="4" eb="5">
      <t>ア</t>
    </rPh>
    <phoneticPr fontId="3"/>
  </si>
  <si>
    <t>石井南（愛）</t>
    <rPh sb="0" eb="2">
      <t>イシイ</t>
    </rPh>
    <rPh sb="2" eb="3">
      <t>ミナミ</t>
    </rPh>
    <rPh sb="4" eb="5">
      <t>アイ</t>
    </rPh>
    <phoneticPr fontId="3"/>
  </si>
  <si>
    <t>石井東（愛）</t>
    <rPh sb="0" eb="2">
      <t>イシイ</t>
    </rPh>
    <rPh sb="2" eb="3">
      <t>ヒガシ</t>
    </rPh>
    <rPh sb="4" eb="5">
      <t>アイ</t>
    </rPh>
    <phoneticPr fontId="3"/>
  </si>
  <si>
    <t>ページ合計</t>
    <rPh sb="3" eb="5">
      <t>ゴウケイ</t>
    </rPh>
    <phoneticPr fontId="3"/>
  </si>
  <si>
    <t>北条北</t>
    <rPh sb="0" eb="2">
      <t>キタジョウ</t>
    </rPh>
    <rPh sb="2" eb="3">
      <t>キタ</t>
    </rPh>
    <phoneticPr fontId="3"/>
  </si>
  <si>
    <t>伊予東</t>
    <rPh sb="0" eb="2">
      <t>イヨ</t>
    </rPh>
    <rPh sb="2" eb="3">
      <t>ヒガシ</t>
    </rPh>
    <phoneticPr fontId="3"/>
  </si>
  <si>
    <t>伊予南</t>
    <rPh sb="0" eb="2">
      <t>イヨ</t>
    </rPh>
    <rPh sb="2" eb="3">
      <t>ミナミ</t>
    </rPh>
    <phoneticPr fontId="3"/>
  </si>
  <si>
    <t>北伊予（松前）</t>
    <rPh sb="0" eb="3">
      <t>キタイヨ</t>
    </rPh>
    <rPh sb="4" eb="6">
      <t>マツマエ</t>
    </rPh>
    <phoneticPr fontId="3"/>
  </si>
  <si>
    <t>畑野川</t>
    <rPh sb="0" eb="2">
      <t>ハタノ</t>
    </rPh>
    <rPh sb="2" eb="3">
      <t>カワ</t>
    </rPh>
    <phoneticPr fontId="3"/>
  </si>
  <si>
    <t>父二峰</t>
    <rPh sb="0" eb="1">
      <t>チチ</t>
    </rPh>
    <rPh sb="1" eb="3">
      <t>フタミネ</t>
    </rPh>
    <phoneticPr fontId="3"/>
  </si>
  <si>
    <t>上浮穴郡</t>
    <rPh sb="0" eb="1">
      <t>カミ</t>
    </rPh>
    <rPh sb="1" eb="2">
      <t>ウキ</t>
    </rPh>
    <rPh sb="2" eb="3">
      <t>アナ</t>
    </rPh>
    <rPh sb="3" eb="4">
      <t>グン</t>
    </rPh>
    <phoneticPr fontId="3"/>
  </si>
  <si>
    <t>鹿野川</t>
    <rPh sb="0" eb="2">
      <t>シカノ</t>
    </rPh>
    <rPh sb="2" eb="3">
      <t>カワ</t>
    </rPh>
    <phoneticPr fontId="3"/>
  </si>
  <si>
    <t>八多喜</t>
    <rPh sb="0" eb="1">
      <t>ハチ</t>
    </rPh>
    <rPh sb="1" eb="2">
      <t>オオ</t>
    </rPh>
    <rPh sb="2" eb="3">
      <t>キ</t>
    </rPh>
    <phoneticPr fontId="3"/>
  </si>
  <si>
    <t>卯之町</t>
    <rPh sb="0" eb="3">
      <t>ウノマチ</t>
    </rPh>
    <phoneticPr fontId="3"/>
  </si>
  <si>
    <t>八幡浜</t>
    <rPh sb="0" eb="2">
      <t>ヤハタ</t>
    </rPh>
    <rPh sb="2" eb="3">
      <t>ハマ</t>
    </rPh>
    <phoneticPr fontId="3"/>
  </si>
  <si>
    <t>保内川之石</t>
    <rPh sb="0" eb="1">
      <t>ホ</t>
    </rPh>
    <rPh sb="1" eb="2">
      <t>ウチ</t>
    </rPh>
    <rPh sb="2" eb="5">
      <t>カワノイシ</t>
    </rPh>
    <phoneticPr fontId="3"/>
  </si>
  <si>
    <t>八多喜(朝)</t>
    <rPh sb="0" eb="1">
      <t>ハチ</t>
    </rPh>
    <rPh sb="1" eb="3">
      <t>タキ</t>
    </rPh>
    <rPh sb="4" eb="5">
      <t>アサ</t>
    </rPh>
    <phoneticPr fontId="3"/>
  </si>
  <si>
    <t>卯之町(朝)</t>
    <rPh sb="0" eb="3">
      <t>ウノマチ</t>
    </rPh>
    <rPh sb="4" eb="5">
      <t>アサ</t>
    </rPh>
    <phoneticPr fontId="3"/>
  </si>
  <si>
    <t>卯之町(合)</t>
    <rPh sb="0" eb="3">
      <t>ウノマチ</t>
    </rPh>
    <rPh sb="4" eb="5">
      <t>ゴウ</t>
    </rPh>
    <phoneticPr fontId="3"/>
  </si>
  <si>
    <t>八多喜(合)</t>
    <rPh sb="0" eb="1">
      <t>ハチ</t>
    </rPh>
    <rPh sb="1" eb="3">
      <t>タキ</t>
    </rPh>
    <rPh sb="4" eb="5">
      <t>ゴウ</t>
    </rPh>
    <phoneticPr fontId="3"/>
  </si>
  <si>
    <t>宇和島中央</t>
    <rPh sb="0" eb="3">
      <t>ウワジマ</t>
    </rPh>
    <rPh sb="3" eb="5">
      <t>チュウオウ</t>
    </rPh>
    <phoneticPr fontId="3"/>
  </si>
  <si>
    <t>宇和島西</t>
    <rPh sb="0" eb="3">
      <t>ウワジマ</t>
    </rPh>
    <rPh sb="3" eb="4">
      <t>ニシ</t>
    </rPh>
    <phoneticPr fontId="3"/>
  </si>
  <si>
    <t>宇和島南</t>
    <rPh sb="0" eb="3">
      <t>ウワジマ</t>
    </rPh>
    <rPh sb="3" eb="4">
      <t>ミナミ</t>
    </rPh>
    <phoneticPr fontId="3"/>
  </si>
  <si>
    <t>宇和島</t>
    <rPh sb="0" eb="3">
      <t>ウワジマ</t>
    </rPh>
    <phoneticPr fontId="3"/>
  </si>
  <si>
    <t>一本松</t>
    <rPh sb="0" eb="3">
      <t>イッポンマツ</t>
    </rPh>
    <phoneticPr fontId="3"/>
  </si>
  <si>
    <t>南宇和</t>
    <rPh sb="0" eb="3">
      <t>ミナミウワ</t>
    </rPh>
    <phoneticPr fontId="3"/>
  </si>
  <si>
    <t>多喜浜</t>
    <rPh sb="0" eb="3">
      <t>タキハマ</t>
    </rPh>
    <phoneticPr fontId="3"/>
  </si>
  <si>
    <t>新居浜東</t>
    <rPh sb="0" eb="3">
      <t>ニイハマ</t>
    </rPh>
    <rPh sb="3" eb="4">
      <t>ヒガシ</t>
    </rPh>
    <phoneticPr fontId="3"/>
  </si>
  <si>
    <t>新居浜南</t>
    <rPh sb="0" eb="3">
      <t>ニイハマ</t>
    </rPh>
    <rPh sb="3" eb="4">
      <t>ミナミ</t>
    </rPh>
    <phoneticPr fontId="3"/>
  </si>
  <si>
    <t>新居浜西</t>
    <rPh sb="0" eb="3">
      <t>ニイハマ</t>
    </rPh>
    <rPh sb="3" eb="4">
      <t>ニシ</t>
    </rPh>
    <phoneticPr fontId="3"/>
  </si>
  <si>
    <t>西条南</t>
    <rPh sb="0" eb="2">
      <t>サイジョウ</t>
    </rPh>
    <rPh sb="2" eb="3">
      <t>ミナミ</t>
    </rPh>
    <phoneticPr fontId="3"/>
  </si>
  <si>
    <t>西条東</t>
    <rPh sb="0" eb="3">
      <t>サイジョウヒガシ</t>
    </rPh>
    <phoneticPr fontId="3"/>
  </si>
  <si>
    <t>今治西</t>
    <rPh sb="0" eb="2">
      <t>イマバリ</t>
    </rPh>
    <rPh sb="2" eb="3">
      <t>ニシ</t>
    </rPh>
    <phoneticPr fontId="3"/>
  </si>
  <si>
    <t>今治南</t>
    <rPh sb="0" eb="2">
      <t>イマバリ</t>
    </rPh>
    <rPh sb="2" eb="3">
      <t>ミナミ</t>
    </rPh>
    <phoneticPr fontId="3"/>
  </si>
  <si>
    <t>新居浜北</t>
    <rPh sb="0" eb="3">
      <t>ニイハマ</t>
    </rPh>
    <rPh sb="3" eb="4">
      <t>キタ</t>
    </rPh>
    <phoneticPr fontId="3"/>
  </si>
  <si>
    <t>西条東</t>
    <rPh sb="0" eb="2">
      <t>サイジョウ</t>
    </rPh>
    <rPh sb="2" eb="3">
      <t>ヒガシ</t>
    </rPh>
    <phoneticPr fontId="3"/>
  </si>
  <si>
    <t>新居浜上</t>
    <rPh sb="0" eb="3">
      <t>ニイハマ</t>
    </rPh>
    <rPh sb="3" eb="4">
      <t>カミ</t>
    </rPh>
    <phoneticPr fontId="3"/>
  </si>
  <si>
    <t>西条中部</t>
    <rPh sb="0" eb="2">
      <t>サイジョウ</t>
    </rPh>
    <rPh sb="2" eb="4">
      <t>チュウブ</t>
    </rPh>
    <phoneticPr fontId="3"/>
  </si>
  <si>
    <t>野ノ江</t>
    <rPh sb="0" eb="1">
      <t>ノ</t>
    </rPh>
    <rPh sb="2" eb="3">
      <t>エ</t>
    </rPh>
    <phoneticPr fontId="3"/>
  </si>
  <si>
    <t>志津見</t>
    <rPh sb="0" eb="1">
      <t>シ</t>
    </rPh>
    <rPh sb="1" eb="2">
      <t>ツ</t>
    </rPh>
    <rPh sb="2" eb="3">
      <t>ミ</t>
    </rPh>
    <phoneticPr fontId="3"/>
  </si>
  <si>
    <t>伯方中央</t>
    <rPh sb="0" eb="1">
      <t>ハク</t>
    </rPh>
    <rPh sb="1" eb="2">
      <t>カタ</t>
    </rPh>
    <rPh sb="2" eb="4">
      <t>チュウオウ</t>
    </rPh>
    <phoneticPr fontId="3"/>
  </si>
  <si>
    <t>川之江(読）</t>
    <rPh sb="0" eb="3">
      <t>カワノエ</t>
    </rPh>
    <rPh sb="4" eb="5">
      <t>ヨ</t>
    </rPh>
    <phoneticPr fontId="3"/>
  </si>
  <si>
    <t>今治南(合)</t>
    <rPh sb="0" eb="2">
      <t>イマバリ</t>
    </rPh>
    <rPh sb="2" eb="3">
      <t>ミナミ</t>
    </rPh>
    <rPh sb="4" eb="5">
      <t>ゴウ</t>
    </rPh>
    <phoneticPr fontId="3"/>
  </si>
  <si>
    <t>瀬戸崎(合)</t>
    <rPh sb="0" eb="2">
      <t>セト</t>
    </rPh>
    <rPh sb="2" eb="3">
      <t>サキ</t>
    </rPh>
    <rPh sb="4" eb="5">
      <t>ゴウ</t>
    </rPh>
    <phoneticPr fontId="3"/>
  </si>
  <si>
    <t>野ノ江(愛)</t>
    <rPh sb="0" eb="1">
      <t>ノ</t>
    </rPh>
    <rPh sb="2" eb="3">
      <t>エ</t>
    </rPh>
    <rPh sb="4" eb="5">
      <t>アイ</t>
    </rPh>
    <phoneticPr fontId="3"/>
  </si>
  <si>
    <t>瀬戸崎(愛)</t>
    <rPh sb="0" eb="3">
      <t>セトザキ</t>
    </rPh>
    <rPh sb="4" eb="5">
      <t>アイ</t>
    </rPh>
    <phoneticPr fontId="3"/>
  </si>
  <si>
    <t>瀬戸崎(愛)</t>
    <rPh sb="0" eb="2">
      <t>セト</t>
    </rPh>
    <rPh sb="2" eb="3">
      <t>サキ</t>
    </rPh>
    <rPh sb="4" eb="5">
      <t>アイ</t>
    </rPh>
    <phoneticPr fontId="3"/>
  </si>
  <si>
    <t>松野町</t>
    <rPh sb="0" eb="3">
      <t>マツノチョウ</t>
    </rPh>
    <phoneticPr fontId="3"/>
  </si>
  <si>
    <t>県下合計</t>
    <rPh sb="0" eb="2">
      <t>ケンカ</t>
    </rPh>
    <rPh sb="2" eb="4">
      <t>ゴウケイ</t>
    </rPh>
    <phoneticPr fontId="3"/>
  </si>
  <si>
    <t>愛 媛 新 聞</t>
    <rPh sb="0" eb="1">
      <t>アイ</t>
    </rPh>
    <rPh sb="2" eb="3">
      <t>ヒメ</t>
    </rPh>
    <rPh sb="4" eb="5">
      <t>シン</t>
    </rPh>
    <rPh sb="6" eb="7">
      <t>ブン</t>
    </rPh>
    <phoneticPr fontId="3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</si>
  <si>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3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</si>
  <si>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3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</si>
  <si>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3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</si>
  <si>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3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</si>
  <si>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3"/>
  </si>
  <si>
    <t>部   数</t>
    <rPh sb="0" eb="1">
      <t>ブ</t>
    </rPh>
    <rPh sb="4" eb="5">
      <t>カズ</t>
    </rPh>
    <phoneticPr fontId="3"/>
  </si>
  <si>
    <t>店      名</t>
    <rPh sb="0" eb="1">
      <t>ミセ</t>
    </rPh>
    <rPh sb="7" eb="8">
      <t>メイ</t>
    </rPh>
    <phoneticPr fontId="3"/>
  </si>
  <si>
    <t>総 部 数</t>
    <rPh sb="0" eb="1">
      <t>ソウ</t>
    </rPh>
    <rPh sb="2" eb="3">
      <t>ブ</t>
    </rPh>
    <rPh sb="4" eb="5">
      <t>カズ</t>
    </rPh>
    <phoneticPr fontId="3"/>
  </si>
  <si>
    <t>折 込 数</t>
    <rPh sb="0" eb="1">
      <t>オリ</t>
    </rPh>
    <rPh sb="2" eb="3">
      <t>コミ</t>
    </rPh>
    <rPh sb="4" eb="5">
      <t>スウ</t>
    </rPh>
    <phoneticPr fontId="3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</si>
  <si>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3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</si>
  <si>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3"/>
  </si>
  <si>
    <t>折込指定日</t>
    <rPh sb="0" eb="2">
      <t>オリコミ</t>
    </rPh>
    <rPh sb="2" eb="5">
      <t>シテイビ</t>
    </rPh>
    <phoneticPr fontId="3"/>
  </si>
  <si>
    <t>折込総数</t>
    <rPh sb="0" eb="2">
      <t>オリコミ</t>
    </rPh>
    <rPh sb="2" eb="4">
      <t>ソウスウ</t>
    </rPh>
    <phoneticPr fontId="3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</si>
  <si>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</si>
  <si>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タイトル等(詳しく記入)</t>
    <rPh sb="4" eb="5">
      <t>トウ</t>
    </rPh>
    <rPh sb="6" eb="7">
      <t>クワ</t>
    </rPh>
    <rPh sb="9" eb="11">
      <t>キニュウ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</si>
  <si>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</si>
  <si>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Ｂ４厚紙</t>
    <rPh sb="2" eb="4">
      <t>アツガミ</t>
    </rPh>
    <phoneticPr fontId="3"/>
  </si>
  <si>
    <t>三島西（合）</t>
    <rPh sb="0" eb="2">
      <t>ミシマ</t>
    </rPh>
    <rPh sb="2" eb="3">
      <t>ニシ</t>
    </rPh>
    <rPh sb="4" eb="5">
      <t>ゴウ</t>
    </rPh>
    <phoneticPr fontId="3"/>
  </si>
  <si>
    <t>八幡浜(朝)</t>
    <rPh sb="0" eb="2">
      <t>ヤハタ</t>
    </rPh>
    <rPh sb="2" eb="3">
      <t>ハマ</t>
    </rPh>
    <rPh sb="4" eb="5">
      <t>アサ</t>
    </rPh>
    <phoneticPr fontId="3"/>
  </si>
  <si>
    <t>喜多郡</t>
    <rPh sb="0" eb="2">
      <t>キタ</t>
    </rPh>
    <rPh sb="2" eb="3">
      <t>グン</t>
    </rPh>
    <phoneticPr fontId="3"/>
  </si>
  <si>
    <t>石井西（愛）</t>
    <rPh sb="0" eb="1">
      <t>イシ</t>
    </rPh>
    <rPh sb="1" eb="2">
      <t>イ</t>
    </rPh>
    <rPh sb="2" eb="3">
      <t>ニシ</t>
    </rPh>
    <rPh sb="4" eb="5">
      <t>アイ</t>
    </rPh>
    <phoneticPr fontId="3"/>
  </si>
  <si>
    <t>重信西（合）</t>
    <rPh sb="0" eb="2">
      <t>シゲノブ</t>
    </rPh>
    <rPh sb="2" eb="3">
      <t>ニシ</t>
    </rPh>
    <rPh sb="4" eb="5">
      <t>ゴウ</t>
    </rPh>
    <phoneticPr fontId="3"/>
  </si>
  <si>
    <t>重信西（愛）</t>
    <rPh sb="0" eb="1">
      <t>シゲ</t>
    </rPh>
    <rPh sb="1" eb="2">
      <t>ノブ</t>
    </rPh>
    <rPh sb="2" eb="3">
      <t>ニシ</t>
    </rPh>
    <rPh sb="4" eb="5">
      <t>アイ</t>
    </rPh>
    <phoneticPr fontId="3"/>
  </si>
  <si>
    <t>今治東（島含）</t>
    <rPh sb="0" eb="2">
      <t>イマバリ</t>
    </rPh>
    <rPh sb="2" eb="3">
      <t>ヒガシ</t>
    </rPh>
    <rPh sb="4" eb="5">
      <t>シマ</t>
    </rPh>
    <rPh sb="5" eb="6">
      <t>フク</t>
    </rPh>
    <phoneticPr fontId="3"/>
  </si>
  <si>
    <t>今治東に含む</t>
    <rPh sb="0" eb="2">
      <t>イマバリ</t>
    </rPh>
    <rPh sb="2" eb="3">
      <t>ヒガシ</t>
    </rPh>
    <rPh sb="4" eb="5">
      <t>フク</t>
    </rPh>
    <phoneticPr fontId="3"/>
  </si>
  <si>
    <t>北条東</t>
    <rPh sb="0" eb="2">
      <t>ホウジョウ</t>
    </rPh>
    <rPh sb="2" eb="3">
      <t>ヒガシ</t>
    </rPh>
    <phoneticPr fontId="3"/>
  </si>
  <si>
    <t>北条南</t>
    <rPh sb="0" eb="2">
      <t>ホウジョウ</t>
    </rPh>
    <rPh sb="2" eb="3">
      <t>ミナミ</t>
    </rPh>
    <phoneticPr fontId="3"/>
  </si>
  <si>
    <t>西条西</t>
    <rPh sb="0" eb="2">
      <t>サイジョウ</t>
    </rPh>
    <rPh sb="2" eb="3">
      <t>ニシ</t>
    </rPh>
    <phoneticPr fontId="3"/>
  </si>
  <si>
    <t>立   岩</t>
    <rPh sb="0" eb="1">
      <t>リツ</t>
    </rPh>
    <rPh sb="4" eb="5">
      <t>イワ</t>
    </rPh>
    <phoneticPr fontId="3"/>
  </si>
  <si>
    <t>佐礼谷(合)</t>
    <rPh sb="0" eb="1">
      <t>サ</t>
    </rPh>
    <rPh sb="1" eb="2">
      <t>レイ</t>
    </rPh>
    <rPh sb="2" eb="3">
      <t>タニ</t>
    </rPh>
    <rPh sb="3" eb="6">
      <t>ゴウ</t>
    </rPh>
    <phoneticPr fontId="3"/>
  </si>
  <si>
    <t>地区</t>
    <rPh sb="0" eb="1">
      <t>チ</t>
    </rPh>
    <rPh sb="1" eb="2">
      <t>ク</t>
    </rPh>
    <phoneticPr fontId="3"/>
  </si>
  <si>
    <t>中   島</t>
    <rPh sb="0" eb="1">
      <t>ナカ</t>
    </rPh>
    <rPh sb="4" eb="5">
      <t>シマ</t>
    </rPh>
    <phoneticPr fontId="3"/>
  </si>
  <si>
    <t>上   灘</t>
    <rPh sb="0" eb="1">
      <t>ウエ</t>
    </rPh>
    <rPh sb="4" eb="5">
      <t>ナダ</t>
    </rPh>
    <phoneticPr fontId="3"/>
  </si>
  <si>
    <t>中   山(愛)</t>
    <rPh sb="0" eb="1">
      <t>ナカ</t>
    </rPh>
    <rPh sb="4" eb="5">
      <t>ヤマ</t>
    </rPh>
    <rPh sb="6" eb="7">
      <t>アイ</t>
    </rPh>
    <phoneticPr fontId="3"/>
  </si>
  <si>
    <t>佐礼谷(愛)</t>
    <rPh sb="0" eb="1">
      <t>サ</t>
    </rPh>
    <rPh sb="1" eb="2">
      <t>レイ</t>
    </rPh>
    <rPh sb="2" eb="3">
      <t>タニ</t>
    </rPh>
    <rPh sb="4" eb="5">
      <t>アイ</t>
    </rPh>
    <phoneticPr fontId="3"/>
  </si>
  <si>
    <t>北   条（合）</t>
    <rPh sb="0" eb="1">
      <t>キタ</t>
    </rPh>
    <rPh sb="4" eb="5">
      <t>ジョウ</t>
    </rPh>
    <rPh sb="6" eb="7">
      <t>ア</t>
    </rPh>
    <phoneticPr fontId="3"/>
  </si>
  <si>
    <t>伊   予（合）</t>
    <rPh sb="0" eb="1">
      <t>イ</t>
    </rPh>
    <rPh sb="4" eb="5">
      <t>ヨ</t>
    </rPh>
    <rPh sb="6" eb="7">
      <t>ア</t>
    </rPh>
    <phoneticPr fontId="3"/>
  </si>
  <si>
    <t>北   条（読）</t>
    <rPh sb="0" eb="1">
      <t>キタ</t>
    </rPh>
    <rPh sb="4" eb="5">
      <t>ジョウ</t>
    </rPh>
    <rPh sb="6" eb="7">
      <t>ヨ</t>
    </rPh>
    <phoneticPr fontId="3"/>
  </si>
  <si>
    <t>伊   予(読）</t>
    <rPh sb="0" eb="1">
      <t>イ</t>
    </rPh>
    <rPh sb="4" eb="5">
      <t>ヨ</t>
    </rPh>
    <rPh sb="6" eb="7">
      <t>ヨ</t>
    </rPh>
    <phoneticPr fontId="3"/>
  </si>
  <si>
    <t>北   条（朝）</t>
    <rPh sb="0" eb="1">
      <t>キタ</t>
    </rPh>
    <rPh sb="4" eb="5">
      <t>ジョウ</t>
    </rPh>
    <rPh sb="6" eb="7">
      <t>アサ</t>
    </rPh>
    <phoneticPr fontId="3"/>
  </si>
  <si>
    <t>松山東（合）</t>
    <rPh sb="0" eb="2">
      <t>マツヤマ</t>
    </rPh>
    <rPh sb="2" eb="3">
      <t>ヒガシ</t>
    </rPh>
    <rPh sb="4" eb="5">
      <t>ア</t>
    </rPh>
    <phoneticPr fontId="3"/>
  </si>
  <si>
    <t>徳の森(合)</t>
    <rPh sb="0" eb="1">
      <t>トク</t>
    </rPh>
    <rPh sb="2" eb="3">
      <t>モリ</t>
    </rPh>
    <phoneticPr fontId="3"/>
  </si>
  <si>
    <t>奥道後(愛)</t>
    <rPh sb="0" eb="1">
      <t>オク</t>
    </rPh>
    <rPh sb="1" eb="3">
      <t>ドウゴ</t>
    </rPh>
    <rPh sb="4" eb="5">
      <t>アイ</t>
    </rPh>
    <phoneticPr fontId="3"/>
  </si>
  <si>
    <t>東温市</t>
    <rPh sb="0" eb="1">
      <t>ヒガシ</t>
    </rPh>
    <rPh sb="1" eb="2">
      <t>ユタカ</t>
    </rPh>
    <rPh sb="2" eb="3">
      <t>シ</t>
    </rPh>
    <phoneticPr fontId="3"/>
  </si>
  <si>
    <t>西宇和郡</t>
    <rPh sb="0" eb="3">
      <t>ニシウワ</t>
    </rPh>
    <rPh sb="3" eb="4">
      <t>グン</t>
    </rPh>
    <phoneticPr fontId="3"/>
  </si>
  <si>
    <t>大　洲　市</t>
    <rPh sb="0" eb="1">
      <t>ダイ</t>
    </rPh>
    <rPh sb="2" eb="3">
      <t>シュウ</t>
    </rPh>
    <rPh sb="4" eb="5">
      <t>シ</t>
    </rPh>
    <phoneticPr fontId="3"/>
  </si>
  <si>
    <t>西　予　市</t>
    <rPh sb="0" eb="1">
      <t>セイ</t>
    </rPh>
    <rPh sb="2" eb="3">
      <t>ヨ</t>
    </rPh>
    <rPh sb="4" eb="5">
      <t>シ</t>
    </rPh>
    <phoneticPr fontId="3"/>
  </si>
  <si>
    <t>鬼北町</t>
    <rPh sb="0" eb="1">
      <t>オニ</t>
    </rPh>
    <rPh sb="1" eb="3">
      <t>キタマチ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</si>
  <si>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</si>
  <si>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　条　市</t>
    <rPh sb="0" eb="1">
      <t>ニシ</t>
    </rPh>
    <rPh sb="2" eb="3">
      <t>ジョウ</t>
    </rPh>
    <rPh sb="4" eb="5">
      <t>シ</t>
    </rPh>
    <phoneticPr fontId="3"/>
  </si>
  <si>
    <t>今 治 市</t>
    <rPh sb="0" eb="1">
      <t>イマ</t>
    </rPh>
    <rPh sb="2" eb="3">
      <t>オサム</t>
    </rPh>
    <rPh sb="4" eb="5">
      <t>シ</t>
    </rPh>
    <phoneticPr fontId="3"/>
  </si>
  <si>
    <t>松山東（朝）</t>
    <rPh sb="0" eb="2">
      <t>マツヤマ</t>
    </rPh>
    <rPh sb="2" eb="3">
      <t>ヒガシ</t>
    </rPh>
    <rPh sb="4" eb="5">
      <t>アサ</t>
    </rPh>
    <phoneticPr fontId="3"/>
  </si>
  <si>
    <t>(島嶼部）</t>
    <rPh sb="1" eb="3">
      <t>トウショ</t>
    </rPh>
    <rPh sb="3" eb="4">
      <t>ブ</t>
    </rPh>
    <phoneticPr fontId="3"/>
  </si>
  <si>
    <t>今治市合計</t>
    <rPh sb="0" eb="3">
      <t>イマバリシ</t>
    </rPh>
    <rPh sb="3" eb="5">
      <t>ゴウケイ</t>
    </rPh>
    <phoneticPr fontId="3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</si>
  <si>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</si>
  <si>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市、郡 別</t>
    <rPh sb="0" eb="1">
      <t>シ</t>
    </rPh>
    <rPh sb="2" eb="3">
      <t>グン</t>
    </rPh>
    <rPh sb="4" eb="5">
      <t>ベツ</t>
    </rPh>
    <phoneticPr fontId="3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</si>
  <si>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3"/>
  </si>
  <si>
    <t>県          名</t>
    <rPh sb="0" eb="1">
      <t>ケン</t>
    </rPh>
    <rPh sb="11" eb="12">
      <t>メイ</t>
    </rPh>
    <phoneticPr fontId="3"/>
  </si>
  <si>
    <t>新 聞 名</t>
    <rPh sb="0" eb="1">
      <t>シン</t>
    </rPh>
    <rPh sb="2" eb="3">
      <t>ブン</t>
    </rPh>
    <rPh sb="4" eb="5">
      <t>メイ</t>
    </rPh>
    <phoneticPr fontId="3"/>
  </si>
  <si>
    <t>地     域</t>
    <rPh sb="0" eb="1">
      <t>チ</t>
    </rPh>
    <rPh sb="6" eb="7">
      <t>イキ</t>
    </rPh>
    <phoneticPr fontId="3"/>
  </si>
  <si>
    <t>備           考</t>
    <rPh sb="0" eb="1">
      <t>ソナエ</t>
    </rPh>
    <rPh sb="12" eb="13">
      <t>コウ</t>
    </rPh>
    <phoneticPr fontId="3"/>
  </si>
  <si>
    <t>西予市</t>
    <rPh sb="0" eb="1">
      <t>ニシ</t>
    </rPh>
    <rPh sb="1" eb="2">
      <t>ヨ</t>
    </rPh>
    <rPh sb="2" eb="3">
      <t>シ</t>
    </rPh>
    <phoneticPr fontId="3"/>
  </si>
  <si>
    <t>松　山　市　①</t>
    <rPh sb="0" eb="1">
      <t>マツ</t>
    </rPh>
    <rPh sb="2" eb="3">
      <t>ヤマ</t>
    </rPh>
    <rPh sb="4" eb="5">
      <t>シ</t>
    </rPh>
    <phoneticPr fontId="3"/>
  </si>
  <si>
    <t>福音寺（愛）</t>
    <rPh sb="0" eb="1">
      <t>フク</t>
    </rPh>
    <rPh sb="1" eb="2">
      <t>オト</t>
    </rPh>
    <rPh sb="2" eb="3">
      <t>テラ</t>
    </rPh>
    <rPh sb="4" eb="5">
      <t>アイ</t>
    </rPh>
    <phoneticPr fontId="3"/>
  </si>
  <si>
    <t>松山市②</t>
    <rPh sb="0" eb="3">
      <t>マツヤマシ</t>
    </rPh>
    <phoneticPr fontId="3"/>
  </si>
  <si>
    <t>三島西（読）</t>
    <rPh sb="0" eb="2">
      <t>ミシマ</t>
    </rPh>
    <rPh sb="2" eb="3">
      <t>ニシ</t>
    </rPh>
    <rPh sb="4" eb="5">
      <t>ヨ</t>
    </rPh>
    <phoneticPr fontId="3"/>
  </si>
  <si>
    <t>川之江（合）</t>
    <rPh sb="0" eb="3">
      <t>カワノエ</t>
    </rPh>
    <phoneticPr fontId="3"/>
  </si>
  <si>
    <t>西条中</t>
    <rPh sb="0" eb="1">
      <t>ニシ</t>
    </rPh>
    <rPh sb="1" eb="2">
      <t>ジョウ</t>
    </rPh>
    <rPh sb="2" eb="3">
      <t>ナカ</t>
    </rPh>
    <phoneticPr fontId="3"/>
  </si>
  <si>
    <t>今治東</t>
    <rPh sb="0" eb="2">
      <t>イマバリ</t>
    </rPh>
    <rPh sb="2" eb="3">
      <t>ヒガシ</t>
    </rPh>
    <phoneticPr fontId="3"/>
  </si>
  <si>
    <t>南宇和郡</t>
    <rPh sb="0" eb="1">
      <t>ミナミ</t>
    </rPh>
    <rPh sb="1" eb="3">
      <t>ウワ</t>
    </rPh>
    <rPh sb="3" eb="4">
      <t>グン</t>
    </rPh>
    <phoneticPr fontId="3"/>
  </si>
  <si>
    <t>越智郡</t>
    <rPh sb="0" eb="3">
      <t>オチグン</t>
    </rPh>
    <phoneticPr fontId="3"/>
  </si>
  <si>
    <t>福音寺（合）</t>
    <rPh sb="0" eb="1">
      <t>フク</t>
    </rPh>
    <rPh sb="1" eb="2">
      <t>オト</t>
    </rPh>
    <rPh sb="2" eb="3">
      <t>テラ</t>
    </rPh>
    <phoneticPr fontId="3"/>
  </si>
  <si>
    <t>松山南（合）</t>
    <rPh sb="0" eb="2">
      <t>マツヤマ</t>
    </rPh>
    <rPh sb="2" eb="3">
      <t>ミナミ</t>
    </rPh>
    <phoneticPr fontId="3"/>
  </si>
  <si>
    <t>松山城東（合）</t>
    <rPh sb="0" eb="2">
      <t>マツヤマ</t>
    </rPh>
    <rPh sb="2" eb="3">
      <t>シロ</t>
    </rPh>
    <rPh sb="3" eb="4">
      <t>ヒガシ</t>
    </rPh>
    <rPh sb="5" eb="6">
      <t>ゴウ</t>
    </rPh>
    <phoneticPr fontId="3"/>
  </si>
  <si>
    <t>荏原（砥部）</t>
    <rPh sb="0" eb="1">
      <t>ニン</t>
    </rPh>
    <rPh sb="1" eb="2">
      <t>ハラ</t>
    </rPh>
    <rPh sb="3" eb="4">
      <t>トギ</t>
    </rPh>
    <rPh sb="4" eb="5">
      <t>ブ</t>
    </rPh>
    <phoneticPr fontId="3"/>
  </si>
  <si>
    <t>松山南（朝）</t>
    <rPh sb="0" eb="2">
      <t>マツヤマ</t>
    </rPh>
    <rPh sb="2" eb="3">
      <t>ミナミ</t>
    </rPh>
    <rPh sb="4" eb="5">
      <t>アサ</t>
    </rPh>
    <phoneticPr fontId="3"/>
  </si>
  <si>
    <t>松山城東（朝）</t>
    <rPh sb="0" eb="2">
      <t>マツヤマ</t>
    </rPh>
    <rPh sb="2" eb="3">
      <t>シロ</t>
    </rPh>
    <rPh sb="3" eb="4">
      <t>ヒガシ</t>
    </rPh>
    <rPh sb="5" eb="6">
      <t>アサ</t>
    </rPh>
    <phoneticPr fontId="3"/>
  </si>
  <si>
    <t>今治中央に含む</t>
    <rPh sb="0" eb="2">
      <t>イマバリ</t>
    </rPh>
    <rPh sb="2" eb="4">
      <t>チュウオウ</t>
    </rPh>
    <rPh sb="5" eb="6">
      <t>フク</t>
    </rPh>
    <phoneticPr fontId="3"/>
  </si>
  <si>
    <t>今治市（島嶼部）</t>
    <rPh sb="0" eb="1">
      <t>イマ</t>
    </rPh>
    <rPh sb="1" eb="2">
      <t>オサム</t>
    </rPh>
    <rPh sb="2" eb="3">
      <t>シ</t>
    </rPh>
    <rPh sb="4" eb="6">
      <t>トウショ</t>
    </rPh>
    <rPh sb="6" eb="7">
      <t>ブ</t>
    </rPh>
    <phoneticPr fontId="3"/>
  </si>
  <si>
    <t>川之江（読）</t>
    <rPh sb="0" eb="3">
      <t>カワノエ</t>
    </rPh>
    <rPh sb="4" eb="5">
      <t>ヨ</t>
    </rPh>
    <phoneticPr fontId="3"/>
  </si>
  <si>
    <t>松山市①</t>
    <rPh sb="0" eb="3">
      <t>マツヤマシ</t>
    </rPh>
    <phoneticPr fontId="3"/>
  </si>
  <si>
    <t>東温市</t>
    <rPh sb="0" eb="1">
      <t>ヒガシ</t>
    </rPh>
    <rPh sb="1" eb="2">
      <t>オン</t>
    </rPh>
    <rPh sb="2" eb="3">
      <t>シ</t>
    </rPh>
    <phoneticPr fontId="3"/>
  </si>
  <si>
    <t>伊予市</t>
    <rPh sb="0" eb="2">
      <t>イヨ</t>
    </rPh>
    <rPh sb="2" eb="3">
      <t>シ</t>
    </rPh>
    <phoneticPr fontId="3"/>
  </si>
  <si>
    <t>伊予郡</t>
    <rPh sb="0" eb="2">
      <t>イヨ</t>
    </rPh>
    <rPh sb="2" eb="3">
      <t>グン</t>
    </rPh>
    <phoneticPr fontId="3"/>
  </si>
  <si>
    <t>上浮穴郡</t>
    <rPh sb="0" eb="1">
      <t>ウエ</t>
    </rPh>
    <rPh sb="1" eb="2">
      <t>ウ</t>
    </rPh>
    <rPh sb="2" eb="3">
      <t>アナ</t>
    </rPh>
    <rPh sb="3" eb="4">
      <t>グン</t>
    </rPh>
    <phoneticPr fontId="3"/>
  </si>
  <si>
    <t>大洲市</t>
    <rPh sb="0" eb="3">
      <t>オオズシ</t>
    </rPh>
    <phoneticPr fontId="3"/>
  </si>
  <si>
    <t>西宇和郡</t>
    <rPh sb="0" eb="1">
      <t>ニシ</t>
    </rPh>
    <rPh sb="1" eb="3">
      <t>ウワ</t>
    </rPh>
    <rPh sb="3" eb="4">
      <t>グン</t>
    </rPh>
    <phoneticPr fontId="3"/>
  </si>
  <si>
    <t>宇和島市</t>
    <rPh sb="0" eb="3">
      <t>ウワジマ</t>
    </rPh>
    <rPh sb="3" eb="4">
      <t>シ</t>
    </rPh>
    <phoneticPr fontId="3"/>
  </si>
  <si>
    <t>西条市</t>
    <rPh sb="0" eb="2">
      <t>サイジョウ</t>
    </rPh>
    <rPh sb="2" eb="3">
      <t>シ</t>
    </rPh>
    <phoneticPr fontId="3"/>
  </si>
  <si>
    <t>愛媛県合計</t>
    <rPh sb="0" eb="2">
      <t>エヒメ</t>
    </rPh>
    <rPh sb="2" eb="3">
      <t>ケン</t>
    </rPh>
    <rPh sb="3" eb="5">
      <t>ゴウケイ</t>
    </rPh>
    <phoneticPr fontId="3"/>
  </si>
  <si>
    <t>松山市①②</t>
    <rPh sb="0" eb="2">
      <t>マツヤマ</t>
    </rPh>
    <rPh sb="2" eb="3">
      <t>シ</t>
    </rPh>
    <phoneticPr fontId="3"/>
  </si>
  <si>
    <t>その他合計</t>
    <rPh sb="2" eb="3">
      <t>タ</t>
    </rPh>
    <rPh sb="3" eb="5">
      <t>ゴウケイ</t>
    </rPh>
    <phoneticPr fontId="3"/>
  </si>
  <si>
    <t>愛媛県金額</t>
    <rPh sb="0" eb="2">
      <t>エヒメ</t>
    </rPh>
    <rPh sb="2" eb="3">
      <t>ケン</t>
    </rPh>
    <rPh sb="3" eb="5">
      <t>キンガク</t>
    </rPh>
    <phoneticPr fontId="3"/>
  </si>
  <si>
    <t>愛　媛　県</t>
    <rPh sb="0" eb="1">
      <t>アイ</t>
    </rPh>
    <rPh sb="2" eb="3">
      <t>ヒメ</t>
    </rPh>
    <rPh sb="4" eb="5">
      <t>ケン</t>
    </rPh>
    <phoneticPr fontId="3"/>
  </si>
  <si>
    <t>松山市①②</t>
    <rPh sb="0" eb="3">
      <t>マツヤマシ</t>
    </rPh>
    <phoneticPr fontId="3"/>
  </si>
  <si>
    <t>上記料金には消費税は含まれておりません。</t>
    <rPh sb="2" eb="4">
      <t>リョウキン</t>
    </rPh>
    <phoneticPr fontId="3"/>
  </si>
  <si>
    <t>サイズ</t>
    <phoneticPr fontId="3"/>
  </si>
  <si>
    <t>配送料</t>
    <rPh sb="0" eb="2">
      <t>ハイソウ</t>
    </rPh>
    <rPh sb="2" eb="3">
      <t>リョウ</t>
    </rPh>
    <phoneticPr fontId="3"/>
  </si>
  <si>
    <t>サイズ</t>
    <phoneticPr fontId="3"/>
  </si>
  <si>
    <t>基準枚数</t>
    <rPh sb="0" eb="2">
      <t>キジュン</t>
    </rPh>
    <rPh sb="2" eb="4">
      <t>マイスウ</t>
    </rPh>
    <phoneticPr fontId="3"/>
  </si>
  <si>
    <t>Ｂ４</t>
  </si>
  <si>
    <t>Ｂ３</t>
  </si>
  <si>
    <t>Ｂ２</t>
  </si>
  <si>
    <t>今治市（鳥嶼郡）・越智郡の現地配送料</t>
    <phoneticPr fontId="3"/>
  </si>
  <si>
    <t>折    込    単    価　（ 税 別 ）</t>
    <rPh sb="0" eb="1">
      <t>オリ</t>
    </rPh>
    <rPh sb="5" eb="6">
      <t>コミ</t>
    </rPh>
    <rPh sb="10" eb="11">
      <t>タン</t>
    </rPh>
    <rPh sb="15" eb="16">
      <t>アタイ</t>
    </rPh>
    <rPh sb="19" eb="20">
      <t>ゼイ</t>
    </rPh>
    <rPh sb="21" eb="22">
      <t>ベツ</t>
    </rPh>
    <phoneticPr fontId="3"/>
  </si>
  <si>
    <t>Ｂ５</t>
    <phoneticPr fontId="3"/>
  </si>
  <si>
    <t>Ａ４</t>
    <phoneticPr fontId="3"/>
  </si>
  <si>
    <t>※販売店の区域と行政区域は一致していない場合があります。</t>
    <phoneticPr fontId="3"/>
  </si>
  <si>
    <t>今治市（島嶼郡）</t>
    <rPh sb="0" eb="3">
      <t>イマバリシ</t>
    </rPh>
    <rPh sb="4" eb="5">
      <t>シマ</t>
    </rPh>
    <rPh sb="5" eb="6">
      <t>ショ</t>
    </rPh>
    <rPh sb="6" eb="7">
      <t>グン</t>
    </rPh>
    <phoneticPr fontId="3"/>
  </si>
  <si>
    <t>越智郡（島嶼郡）</t>
    <rPh sb="0" eb="2">
      <t>オチ</t>
    </rPh>
    <rPh sb="2" eb="3">
      <t>グン</t>
    </rPh>
    <rPh sb="4" eb="5">
      <t>シマ</t>
    </rPh>
    <rPh sb="5" eb="6">
      <t>ショ</t>
    </rPh>
    <rPh sb="6" eb="7">
      <t>グン</t>
    </rPh>
    <phoneticPr fontId="3"/>
  </si>
  <si>
    <t>-</t>
    <phoneticPr fontId="3"/>
  </si>
  <si>
    <t>Ｂ４厚紙</t>
    <phoneticPr fontId="3"/>
  </si>
  <si>
    <t>Ｂ３+葉書</t>
    <phoneticPr fontId="3"/>
  </si>
  <si>
    <t>Ｂ２+葉書</t>
    <phoneticPr fontId="3"/>
  </si>
  <si>
    <t>八幡浜(合)</t>
    <rPh sb="0" eb="2">
      <t>ヤハタ</t>
    </rPh>
    <rPh sb="2" eb="3">
      <t>ハマ</t>
    </rPh>
    <phoneticPr fontId="3"/>
  </si>
  <si>
    <t>三島（合）</t>
    <rPh sb="0" eb="2">
      <t>ミシマ</t>
    </rPh>
    <rPh sb="3" eb="4">
      <t>ゴウ</t>
    </rPh>
    <phoneticPr fontId="3"/>
  </si>
  <si>
    <t>今治北(合)</t>
    <rPh sb="0" eb="2">
      <t>イマバリ</t>
    </rPh>
    <rPh sb="2" eb="3">
      <t>キタ</t>
    </rPh>
    <rPh sb="4" eb="5">
      <t>ゴウ</t>
    </rPh>
    <phoneticPr fontId="3"/>
  </si>
  <si>
    <t>サイズ</t>
    <phoneticPr fontId="3"/>
  </si>
  <si>
    <t>Ｂ４</t>
    <phoneticPr fontId="3"/>
  </si>
  <si>
    <t>Ｂ３</t>
    <phoneticPr fontId="3"/>
  </si>
  <si>
    <t>Ｂ２</t>
    <phoneticPr fontId="3"/>
  </si>
  <si>
    <t>愛媛新聞</t>
    <rPh sb="0" eb="1">
      <t>アイ</t>
    </rPh>
    <rPh sb="1" eb="2">
      <t>ヒメ</t>
    </rPh>
    <rPh sb="2" eb="3">
      <t>シン</t>
    </rPh>
    <rPh sb="3" eb="4">
      <t>ブン</t>
    </rPh>
    <phoneticPr fontId="3"/>
  </si>
  <si>
    <t>サイズ</t>
    <phoneticPr fontId="3"/>
  </si>
  <si>
    <t>玉川(朝)
（今治中央）</t>
    <rPh sb="0" eb="2">
      <t>タマガワ</t>
    </rPh>
    <rPh sb="7" eb="9">
      <t>イマバリ</t>
    </rPh>
    <rPh sb="9" eb="11">
      <t>チュウオウ</t>
    </rPh>
    <phoneticPr fontId="3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</si>
  <si>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3"/>
  </si>
  <si>
    <t>松前(合)</t>
    <rPh sb="0" eb="1">
      <t>マツ</t>
    </rPh>
    <rPh sb="1" eb="2">
      <t>マエ</t>
    </rPh>
    <rPh sb="3" eb="4">
      <t>ゴウ</t>
    </rPh>
    <phoneticPr fontId="3"/>
  </si>
  <si>
    <t>広田(愛）</t>
    <rPh sb="0" eb="1">
      <t>ヒロ</t>
    </rPh>
    <rPh sb="1" eb="2">
      <t>タ</t>
    </rPh>
    <rPh sb="3" eb="4">
      <t>アイ</t>
    </rPh>
    <phoneticPr fontId="3"/>
  </si>
  <si>
    <t>砥部（久米）</t>
    <rPh sb="0" eb="1">
      <t>テイ</t>
    </rPh>
    <rPh sb="1" eb="2">
      <t>ブ</t>
    </rPh>
    <rPh sb="3" eb="5">
      <t>クメ</t>
    </rPh>
    <phoneticPr fontId="3"/>
  </si>
  <si>
    <t>松前</t>
    <rPh sb="0" eb="1">
      <t>マツ</t>
    </rPh>
    <rPh sb="1" eb="2">
      <t>マエ</t>
    </rPh>
    <phoneticPr fontId="3"/>
  </si>
  <si>
    <t>砥部(愛)</t>
    <rPh sb="0" eb="1">
      <t>テイ</t>
    </rPh>
    <rPh sb="1" eb="2">
      <t>ブ</t>
    </rPh>
    <rPh sb="3" eb="4">
      <t>アイ</t>
    </rPh>
    <phoneticPr fontId="3"/>
  </si>
  <si>
    <t>松前(読）</t>
    <rPh sb="0" eb="1">
      <t>マツ</t>
    </rPh>
    <rPh sb="1" eb="2">
      <t>マエ</t>
    </rPh>
    <rPh sb="3" eb="4">
      <t>ヨ</t>
    </rPh>
    <phoneticPr fontId="3"/>
  </si>
  <si>
    <t>松前（朝）</t>
    <rPh sb="0" eb="1">
      <t>マツ</t>
    </rPh>
    <rPh sb="1" eb="2">
      <t>マエ</t>
    </rPh>
    <rPh sb="3" eb="4">
      <t>アサ</t>
    </rPh>
    <phoneticPr fontId="3"/>
  </si>
  <si>
    <t>砥部</t>
    <rPh sb="0" eb="1">
      <t>テイ</t>
    </rPh>
    <rPh sb="1" eb="2">
      <t>ブ</t>
    </rPh>
    <phoneticPr fontId="3"/>
  </si>
  <si>
    <t>久万（合）</t>
    <rPh sb="0" eb="1">
      <t>ヒサシ</t>
    </rPh>
    <rPh sb="1" eb="2">
      <t>ヨロズ</t>
    </rPh>
    <rPh sb="3" eb="4">
      <t>ア</t>
    </rPh>
    <phoneticPr fontId="3"/>
  </si>
  <si>
    <t>柳谷（愛）</t>
    <rPh sb="0" eb="1">
      <t>ヤナギ</t>
    </rPh>
    <rPh sb="1" eb="2">
      <t>タニ</t>
    </rPh>
    <rPh sb="3" eb="4">
      <t>アイ</t>
    </rPh>
    <phoneticPr fontId="3"/>
  </si>
  <si>
    <t>美川（愛）</t>
    <rPh sb="0" eb="1">
      <t>ビ</t>
    </rPh>
    <rPh sb="1" eb="2">
      <t>カワ</t>
    </rPh>
    <rPh sb="3" eb="4">
      <t>アイ</t>
    </rPh>
    <phoneticPr fontId="3"/>
  </si>
  <si>
    <t>久万（朝）</t>
    <rPh sb="0" eb="1">
      <t>ヒサシ</t>
    </rPh>
    <rPh sb="1" eb="2">
      <t>ヨロズ</t>
    </rPh>
    <rPh sb="3" eb="4">
      <t>アサ</t>
    </rPh>
    <phoneticPr fontId="3"/>
  </si>
  <si>
    <t>柳谷</t>
    <rPh sb="0" eb="1">
      <t>ヤナギ</t>
    </rPh>
    <rPh sb="1" eb="2">
      <t>タニ</t>
    </rPh>
    <phoneticPr fontId="3"/>
  </si>
  <si>
    <t>面河</t>
    <rPh sb="0" eb="1">
      <t>メン</t>
    </rPh>
    <rPh sb="1" eb="2">
      <t>カワ</t>
    </rPh>
    <phoneticPr fontId="3"/>
  </si>
  <si>
    <t>美川（合）</t>
    <rPh sb="0" eb="1">
      <t>ビ</t>
    </rPh>
    <rPh sb="1" eb="2">
      <t>カワ</t>
    </rPh>
    <rPh sb="3" eb="4">
      <t>ア</t>
    </rPh>
    <phoneticPr fontId="3"/>
  </si>
  <si>
    <t>柳谷（合）</t>
    <rPh sb="0" eb="1">
      <t>ヤナギ</t>
    </rPh>
    <rPh sb="1" eb="2">
      <t>タニ</t>
    </rPh>
    <phoneticPr fontId="3"/>
  </si>
  <si>
    <t>久万</t>
    <rPh sb="0" eb="1">
      <t>ヒサシ</t>
    </rPh>
    <rPh sb="1" eb="2">
      <t>ヨロズ</t>
    </rPh>
    <phoneticPr fontId="3"/>
  </si>
  <si>
    <t>岡田</t>
    <rPh sb="0" eb="1">
      <t>オカ</t>
    </rPh>
    <rPh sb="1" eb="2">
      <t>タ</t>
    </rPh>
    <phoneticPr fontId="3"/>
  </si>
  <si>
    <t>広田</t>
    <rPh sb="0" eb="1">
      <t>ヒロ</t>
    </rPh>
    <rPh sb="1" eb="2">
      <t>タ</t>
    </rPh>
    <phoneticPr fontId="3"/>
  </si>
  <si>
    <t>伊予（朝）</t>
    <rPh sb="0" eb="1">
      <t>イ</t>
    </rPh>
    <rPh sb="1" eb="2">
      <t>ヨ</t>
    </rPh>
    <rPh sb="3" eb="4">
      <t>アサ</t>
    </rPh>
    <phoneticPr fontId="3"/>
  </si>
  <si>
    <t>伊予（合）</t>
    <rPh sb="0" eb="1">
      <t>イ</t>
    </rPh>
    <rPh sb="1" eb="2">
      <t>ヨ</t>
    </rPh>
    <rPh sb="3" eb="4">
      <t>ア</t>
    </rPh>
    <phoneticPr fontId="3"/>
  </si>
  <si>
    <t>上灘（愛）</t>
    <rPh sb="0" eb="1">
      <t>ウエ</t>
    </rPh>
    <rPh sb="1" eb="2">
      <t>ナダ</t>
    </rPh>
    <rPh sb="3" eb="4">
      <t>アイ</t>
    </rPh>
    <phoneticPr fontId="3"/>
  </si>
  <si>
    <t>下灘（愛）</t>
    <rPh sb="0" eb="1">
      <t>シタ</t>
    </rPh>
    <rPh sb="1" eb="2">
      <t>ナダ</t>
    </rPh>
    <rPh sb="3" eb="4">
      <t>アイ</t>
    </rPh>
    <phoneticPr fontId="3"/>
  </si>
  <si>
    <t>中山（愛）</t>
    <rPh sb="0" eb="1">
      <t>ナカ</t>
    </rPh>
    <rPh sb="1" eb="2">
      <t>ヤマ</t>
    </rPh>
    <rPh sb="3" eb="4">
      <t>アイ</t>
    </rPh>
    <phoneticPr fontId="3"/>
  </si>
  <si>
    <t>三瓶</t>
    <rPh sb="0" eb="1">
      <t>サン</t>
    </rPh>
    <rPh sb="1" eb="2">
      <t>ビン</t>
    </rPh>
    <phoneticPr fontId="3"/>
  </si>
  <si>
    <t>高山(合)</t>
    <rPh sb="0" eb="1">
      <t>タカ</t>
    </rPh>
    <rPh sb="1" eb="2">
      <t>ヤマ</t>
    </rPh>
    <rPh sb="3" eb="4">
      <t>ゴウ</t>
    </rPh>
    <phoneticPr fontId="3"/>
  </si>
  <si>
    <t>惣川(合)</t>
    <rPh sb="0" eb="1">
      <t>ソウ</t>
    </rPh>
    <rPh sb="1" eb="2">
      <t>カワ</t>
    </rPh>
    <rPh sb="3" eb="4">
      <t>ゴウ</t>
    </rPh>
    <phoneticPr fontId="3"/>
  </si>
  <si>
    <t>内子</t>
    <rPh sb="0" eb="1">
      <t>ウチ</t>
    </rPh>
    <rPh sb="1" eb="2">
      <t>コ</t>
    </rPh>
    <phoneticPr fontId="3"/>
  </si>
  <si>
    <t>小田</t>
    <rPh sb="0" eb="1">
      <t>ショウ</t>
    </rPh>
    <rPh sb="1" eb="2">
      <t>タ</t>
    </rPh>
    <phoneticPr fontId="3"/>
  </si>
  <si>
    <t>大洲</t>
    <rPh sb="0" eb="1">
      <t>ダイ</t>
    </rPh>
    <rPh sb="1" eb="2">
      <t>シュウ</t>
    </rPh>
    <phoneticPr fontId="3"/>
  </si>
  <si>
    <t>平野</t>
    <rPh sb="0" eb="1">
      <t>ヒラ</t>
    </rPh>
    <rPh sb="1" eb="2">
      <t>ノ</t>
    </rPh>
    <phoneticPr fontId="3"/>
  </si>
  <si>
    <t>菅田(合)</t>
    <rPh sb="0" eb="1">
      <t>スゲ</t>
    </rPh>
    <rPh sb="1" eb="2">
      <t>タ</t>
    </rPh>
    <rPh sb="3" eb="4">
      <t>ゴウ</t>
    </rPh>
    <phoneticPr fontId="3"/>
  </si>
  <si>
    <t>新谷</t>
    <rPh sb="0" eb="1">
      <t>シン</t>
    </rPh>
    <rPh sb="1" eb="2">
      <t>タニ</t>
    </rPh>
    <phoneticPr fontId="3"/>
  </si>
  <si>
    <t>大川(合)</t>
    <rPh sb="0" eb="1">
      <t>ダイ</t>
    </rPh>
    <rPh sb="1" eb="2">
      <t>カワ</t>
    </rPh>
    <rPh sb="3" eb="4">
      <t>ゴウ</t>
    </rPh>
    <phoneticPr fontId="3"/>
  </si>
  <si>
    <t>長浜</t>
    <rPh sb="0" eb="1">
      <t>チョウ</t>
    </rPh>
    <rPh sb="1" eb="2">
      <t>ハマ</t>
    </rPh>
    <phoneticPr fontId="3"/>
  </si>
  <si>
    <t>河辺</t>
    <rPh sb="0" eb="1">
      <t>カワ</t>
    </rPh>
    <rPh sb="1" eb="2">
      <t>ヘン</t>
    </rPh>
    <phoneticPr fontId="3"/>
  </si>
  <si>
    <t>日土(合)</t>
    <rPh sb="0" eb="1">
      <t>ヒ</t>
    </rPh>
    <rPh sb="1" eb="2">
      <t>ツチ</t>
    </rPh>
    <rPh sb="3" eb="4">
      <t>ゴウ</t>
    </rPh>
    <phoneticPr fontId="3"/>
  </si>
  <si>
    <t>伊方(合)</t>
    <rPh sb="0" eb="1">
      <t>イ</t>
    </rPh>
    <rPh sb="1" eb="2">
      <t>カタ</t>
    </rPh>
    <rPh sb="3" eb="4">
      <t>ゴウ</t>
    </rPh>
    <phoneticPr fontId="3"/>
  </si>
  <si>
    <t>町見(合)</t>
    <rPh sb="0" eb="1">
      <t>マチ</t>
    </rPh>
    <rPh sb="1" eb="2">
      <t>ミ</t>
    </rPh>
    <rPh sb="3" eb="4">
      <t>ゴウ</t>
    </rPh>
    <phoneticPr fontId="3"/>
  </si>
  <si>
    <t>三崎（合）</t>
    <rPh sb="0" eb="1">
      <t>３</t>
    </rPh>
    <rPh sb="1" eb="2">
      <t>サキ</t>
    </rPh>
    <rPh sb="3" eb="4">
      <t>ゴウ</t>
    </rPh>
    <phoneticPr fontId="3"/>
  </si>
  <si>
    <t>長浜(合)</t>
    <rPh sb="0" eb="1">
      <t>チョウ</t>
    </rPh>
    <rPh sb="1" eb="2">
      <t>ハマ</t>
    </rPh>
    <rPh sb="3" eb="4">
      <t>ゴウ</t>
    </rPh>
    <phoneticPr fontId="3"/>
  </si>
  <si>
    <t>高山</t>
    <rPh sb="0" eb="1">
      <t>タカ</t>
    </rPh>
    <rPh sb="1" eb="2">
      <t>ヤマ</t>
    </rPh>
    <phoneticPr fontId="3"/>
  </si>
  <si>
    <t>野村(合)</t>
    <rPh sb="0" eb="1">
      <t>ノ</t>
    </rPh>
    <rPh sb="1" eb="2">
      <t>ムラ</t>
    </rPh>
    <rPh sb="3" eb="4">
      <t>ゴウ</t>
    </rPh>
    <phoneticPr fontId="3"/>
  </si>
  <si>
    <t>小田（合）</t>
    <rPh sb="0" eb="1">
      <t>ショウ</t>
    </rPh>
    <rPh sb="1" eb="2">
      <t>タ</t>
    </rPh>
    <rPh sb="3" eb="4">
      <t>ア</t>
    </rPh>
    <phoneticPr fontId="3"/>
  </si>
  <si>
    <t>大洲(合)</t>
    <rPh sb="0" eb="1">
      <t>ダイ</t>
    </rPh>
    <rPh sb="1" eb="2">
      <t>シュウ</t>
    </rPh>
    <rPh sb="3" eb="4">
      <t>ゴウ</t>
    </rPh>
    <phoneticPr fontId="3"/>
  </si>
  <si>
    <t>菅田(愛)</t>
    <rPh sb="0" eb="1">
      <t>スゲ</t>
    </rPh>
    <rPh sb="1" eb="2">
      <t>タ</t>
    </rPh>
    <rPh sb="3" eb="4">
      <t>アイ</t>
    </rPh>
    <phoneticPr fontId="3"/>
  </si>
  <si>
    <t>大川(愛)</t>
    <rPh sb="0" eb="1">
      <t>ダイ</t>
    </rPh>
    <rPh sb="1" eb="2">
      <t>カワ</t>
    </rPh>
    <rPh sb="3" eb="4">
      <t>アイ</t>
    </rPh>
    <phoneticPr fontId="3"/>
  </si>
  <si>
    <t>町見(愛)</t>
    <rPh sb="0" eb="1">
      <t>マチ</t>
    </rPh>
    <rPh sb="1" eb="2">
      <t>ミ</t>
    </rPh>
    <rPh sb="3" eb="4">
      <t>アイ</t>
    </rPh>
    <phoneticPr fontId="3"/>
  </si>
  <si>
    <t>三崎(愛)</t>
    <rPh sb="0" eb="1">
      <t>サン</t>
    </rPh>
    <rPh sb="1" eb="2">
      <t>ザキ</t>
    </rPh>
    <rPh sb="3" eb="4">
      <t>アイ</t>
    </rPh>
    <phoneticPr fontId="3"/>
  </si>
  <si>
    <t>高山(愛)</t>
    <rPh sb="0" eb="1">
      <t>タカ</t>
    </rPh>
    <rPh sb="1" eb="2">
      <t>ヤマ</t>
    </rPh>
    <rPh sb="3" eb="4">
      <t>アイ</t>
    </rPh>
    <phoneticPr fontId="3"/>
  </si>
  <si>
    <t>伊方(愛)</t>
    <rPh sb="0" eb="1">
      <t>イ</t>
    </rPh>
    <rPh sb="1" eb="2">
      <t>カタ</t>
    </rPh>
    <rPh sb="3" eb="4">
      <t>アイ</t>
    </rPh>
    <phoneticPr fontId="3"/>
  </si>
  <si>
    <t>長浜(読）</t>
    <rPh sb="0" eb="1">
      <t>チョウ</t>
    </rPh>
    <rPh sb="1" eb="2">
      <t>ハマ</t>
    </rPh>
    <rPh sb="3" eb="4">
      <t>ヨ</t>
    </rPh>
    <phoneticPr fontId="3"/>
  </si>
  <si>
    <t>野村(朝)</t>
    <rPh sb="0" eb="1">
      <t>ノ</t>
    </rPh>
    <rPh sb="1" eb="2">
      <t>ムラ</t>
    </rPh>
    <rPh sb="3" eb="4">
      <t>アサ</t>
    </rPh>
    <phoneticPr fontId="3"/>
  </si>
  <si>
    <t>大洲(朝)</t>
    <rPh sb="0" eb="1">
      <t>ダイ</t>
    </rPh>
    <rPh sb="1" eb="2">
      <t>シュウ</t>
    </rPh>
    <rPh sb="3" eb="4">
      <t>アサ</t>
    </rPh>
    <phoneticPr fontId="3"/>
  </si>
  <si>
    <t>小田（朝）</t>
    <rPh sb="0" eb="1">
      <t>ショウ</t>
    </rPh>
    <rPh sb="1" eb="2">
      <t>タ</t>
    </rPh>
    <rPh sb="3" eb="4">
      <t>アサ</t>
    </rPh>
    <phoneticPr fontId="3"/>
  </si>
  <si>
    <t>宇和中川(合)</t>
    <rPh sb="0" eb="1">
      <t>タカ</t>
    </rPh>
    <rPh sb="1" eb="2">
      <t>ワ</t>
    </rPh>
    <rPh sb="2" eb="3">
      <t>ナカ</t>
    </rPh>
    <rPh sb="3" eb="4">
      <t>カワ</t>
    </rPh>
    <rPh sb="5" eb="6">
      <t>ゴウ</t>
    </rPh>
    <phoneticPr fontId="3"/>
  </si>
  <si>
    <t>津島</t>
    <rPh sb="0" eb="1">
      <t>ツ</t>
    </rPh>
    <rPh sb="1" eb="2">
      <t>シマ</t>
    </rPh>
    <phoneticPr fontId="3"/>
  </si>
  <si>
    <t>吉田</t>
    <rPh sb="0" eb="1">
      <t>キチ</t>
    </rPh>
    <rPh sb="1" eb="2">
      <t>タ</t>
    </rPh>
    <phoneticPr fontId="3"/>
  </si>
  <si>
    <t>三間(合)</t>
    <rPh sb="0" eb="1">
      <t>サン</t>
    </rPh>
    <rPh sb="1" eb="2">
      <t>アイダ</t>
    </rPh>
    <rPh sb="3" eb="4">
      <t>ゴウ</t>
    </rPh>
    <phoneticPr fontId="3"/>
  </si>
  <si>
    <t>近永(合)</t>
    <rPh sb="0" eb="1">
      <t>キン</t>
    </rPh>
    <rPh sb="1" eb="2">
      <t>エイ</t>
    </rPh>
    <phoneticPr fontId="3"/>
  </si>
  <si>
    <t>愛治(合)</t>
    <rPh sb="0" eb="1">
      <t>アイ</t>
    </rPh>
    <rPh sb="1" eb="2">
      <t>ジ</t>
    </rPh>
    <rPh sb="3" eb="4">
      <t>ゴウ</t>
    </rPh>
    <phoneticPr fontId="3"/>
  </si>
  <si>
    <t>日吉</t>
    <rPh sb="0" eb="1">
      <t>ヒ</t>
    </rPh>
    <rPh sb="1" eb="2">
      <t>キチ</t>
    </rPh>
    <phoneticPr fontId="3"/>
  </si>
  <si>
    <t>松丸(合)</t>
    <rPh sb="0" eb="1">
      <t>マツ</t>
    </rPh>
    <rPh sb="1" eb="2">
      <t>マル</t>
    </rPh>
    <rPh sb="3" eb="4">
      <t>ゴウ</t>
    </rPh>
    <phoneticPr fontId="3"/>
  </si>
  <si>
    <t>目黒</t>
    <rPh sb="0" eb="1">
      <t>メ</t>
    </rPh>
    <rPh sb="1" eb="2">
      <t>クロ</t>
    </rPh>
    <phoneticPr fontId="3"/>
  </si>
  <si>
    <t>内海</t>
    <rPh sb="0" eb="1">
      <t>ウチ</t>
    </rPh>
    <rPh sb="1" eb="2">
      <t>ウミ</t>
    </rPh>
    <phoneticPr fontId="3"/>
  </si>
  <si>
    <t>御荘</t>
    <rPh sb="0" eb="1">
      <t>オ</t>
    </rPh>
    <rPh sb="1" eb="2">
      <t>ソウ</t>
    </rPh>
    <phoneticPr fontId="3"/>
  </si>
  <si>
    <t>城辺</t>
    <rPh sb="0" eb="1">
      <t>ジョウ</t>
    </rPh>
    <rPh sb="1" eb="2">
      <t>ヘン</t>
    </rPh>
    <phoneticPr fontId="3"/>
  </si>
  <si>
    <t>西海</t>
    <rPh sb="0" eb="1">
      <t>ニシ</t>
    </rPh>
    <rPh sb="1" eb="2">
      <t>ウミ</t>
    </rPh>
    <phoneticPr fontId="3"/>
  </si>
  <si>
    <t>吉田(合)</t>
    <rPh sb="0" eb="1">
      <t>キチ</t>
    </rPh>
    <rPh sb="1" eb="2">
      <t>タ</t>
    </rPh>
    <rPh sb="3" eb="4">
      <t>ゴウ</t>
    </rPh>
    <phoneticPr fontId="3"/>
  </si>
  <si>
    <t>三間</t>
    <rPh sb="0" eb="1">
      <t>３</t>
    </rPh>
    <rPh sb="1" eb="2">
      <t>アイダ</t>
    </rPh>
    <phoneticPr fontId="3"/>
  </si>
  <si>
    <t>松丸</t>
    <rPh sb="0" eb="1">
      <t>マツ</t>
    </rPh>
    <rPh sb="1" eb="2">
      <t>マル</t>
    </rPh>
    <phoneticPr fontId="3"/>
  </si>
  <si>
    <t>津島(合)</t>
    <rPh sb="0" eb="1">
      <t>ツ</t>
    </rPh>
    <rPh sb="1" eb="2">
      <t>シマ</t>
    </rPh>
    <rPh sb="3" eb="4">
      <t>ゴウ</t>
    </rPh>
    <phoneticPr fontId="3"/>
  </si>
  <si>
    <t>三間(愛)</t>
    <rPh sb="0" eb="1">
      <t>サン</t>
    </rPh>
    <rPh sb="1" eb="2">
      <t>アイダ</t>
    </rPh>
    <rPh sb="3" eb="4">
      <t>アイ</t>
    </rPh>
    <phoneticPr fontId="3"/>
  </si>
  <si>
    <t>近永(合)</t>
    <rPh sb="0" eb="1">
      <t>キン</t>
    </rPh>
    <rPh sb="1" eb="2">
      <t>エイ</t>
    </rPh>
    <rPh sb="3" eb="4">
      <t>ゴウ</t>
    </rPh>
    <phoneticPr fontId="3"/>
  </si>
  <si>
    <t>日吉(合)</t>
    <rPh sb="0" eb="1">
      <t>ヒ</t>
    </rPh>
    <rPh sb="1" eb="2">
      <t>キチ</t>
    </rPh>
    <phoneticPr fontId="3"/>
  </si>
  <si>
    <t>松丸(愛)</t>
    <rPh sb="0" eb="1">
      <t>マツ</t>
    </rPh>
    <rPh sb="1" eb="2">
      <t>マル</t>
    </rPh>
    <rPh sb="3" eb="4">
      <t>アイ</t>
    </rPh>
    <phoneticPr fontId="3"/>
  </si>
  <si>
    <t>御荘(合)</t>
    <rPh sb="0" eb="1">
      <t>オ</t>
    </rPh>
    <rPh sb="1" eb="2">
      <t>ソウ</t>
    </rPh>
    <phoneticPr fontId="3"/>
  </si>
  <si>
    <t>吉田(読）</t>
    <rPh sb="0" eb="1">
      <t>キチ</t>
    </rPh>
    <rPh sb="1" eb="2">
      <t>タ</t>
    </rPh>
    <rPh sb="3" eb="4">
      <t>ヨ</t>
    </rPh>
    <phoneticPr fontId="3"/>
  </si>
  <si>
    <t>津島(朝)</t>
    <rPh sb="0" eb="1">
      <t>ツ</t>
    </rPh>
    <rPh sb="1" eb="2">
      <t>シマ</t>
    </rPh>
    <rPh sb="3" eb="4">
      <t>アサ</t>
    </rPh>
    <phoneticPr fontId="3"/>
  </si>
  <si>
    <t>吉田(毎)</t>
    <rPh sb="0" eb="1">
      <t>キチ</t>
    </rPh>
    <rPh sb="1" eb="2">
      <t>タ</t>
    </rPh>
    <rPh sb="3" eb="4">
      <t>マイ</t>
    </rPh>
    <phoneticPr fontId="3"/>
  </si>
  <si>
    <t>近永(朝)</t>
    <rPh sb="0" eb="1">
      <t>キン</t>
    </rPh>
    <rPh sb="1" eb="2">
      <t>エイ</t>
    </rPh>
    <rPh sb="3" eb="4">
      <t>アサ</t>
    </rPh>
    <phoneticPr fontId="3"/>
  </si>
  <si>
    <t>日吉(朝)</t>
    <rPh sb="0" eb="1">
      <t>ヒ</t>
    </rPh>
    <rPh sb="1" eb="2">
      <t>キチ</t>
    </rPh>
    <rPh sb="3" eb="4">
      <t>アサ</t>
    </rPh>
    <phoneticPr fontId="3"/>
  </si>
  <si>
    <t>御荘(朝)</t>
    <rPh sb="0" eb="1">
      <t>オ</t>
    </rPh>
    <rPh sb="1" eb="2">
      <t>ソウ</t>
    </rPh>
    <rPh sb="3" eb="4">
      <t>アサ</t>
    </rPh>
    <phoneticPr fontId="3"/>
  </si>
  <si>
    <t>土居</t>
    <rPh sb="0" eb="1">
      <t>ツチ</t>
    </rPh>
    <rPh sb="1" eb="2">
      <t>キョ</t>
    </rPh>
    <phoneticPr fontId="3"/>
  </si>
  <si>
    <t>角野</t>
    <rPh sb="0" eb="1">
      <t>カド</t>
    </rPh>
    <rPh sb="1" eb="2">
      <t>ノ</t>
    </rPh>
    <phoneticPr fontId="3"/>
  </si>
  <si>
    <t>中萩</t>
    <rPh sb="0" eb="1">
      <t>ナカ</t>
    </rPh>
    <rPh sb="1" eb="2">
      <t>ハギ</t>
    </rPh>
    <phoneticPr fontId="3"/>
  </si>
  <si>
    <t>小松</t>
    <rPh sb="0" eb="1">
      <t>ショウ</t>
    </rPh>
    <rPh sb="1" eb="2">
      <t>マツ</t>
    </rPh>
    <phoneticPr fontId="3"/>
  </si>
  <si>
    <t>丹原（合）</t>
    <rPh sb="0" eb="1">
      <t>ニ</t>
    </rPh>
    <rPh sb="1" eb="2">
      <t>ハラ</t>
    </rPh>
    <rPh sb="3" eb="4">
      <t>ゴウ</t>
    </rPh>
    <phoneticPr fontId="3"/>
  </si>
  <si>
    <t>三島</t>
    <rPh sb="0" eb="1">
      <t>サン</t>
    </rPh>
    <rPh sb="1" eb="2">
      <t>シマ</t>
    </rPh>
    <phoneticPr fontId="3"/>
  </si>
  <si>
    <t>泉川</t>
    <rPh sb="0" eb="1">
      <t>イズミ</t>
    </rPh>
    <rPh sb="1" eb="2">
      <t>カワ</t>
    </rPh>
    <phoneticPr fontId="3"/>
  </si>
  <si>
    <t>中萩（合）</t>
    <rPh sb="0" eb="1">
      <t>ナカ</t>
    </rPh>
    <rPh sb="1" eb="2">
      <t>ハギ</t>
    </rPh>
    <rPh sb="3" eb="4">
      <t>ゴウ</t>
    </rPh>
    <phoneticPr fontId="3"/>
  </si>
  <si>
    <t>小松(合)</t>
    <rPh sb="0" eb="1">
      <t>ショウ</t>
    </rPh>
    <rPh sb="1" eb="2">
      <t>マツ</t>
    </rPh>
    <rPh sb="3" eb="4">
      <t>ゴウ</t>
    </rPh>
    <phoneticPr fontId="3"/>
  </si>
  <si>
    <t>土居(合)</t>
    <rPh sb="0" eb="1">
      <t>ツチ</t>
    </rPh>
    <rPh sb="1" eb="2">
      <t>キョ</t>
    </rPh>
    <rPh sb="3" eb="4">
      <t>ゴウ</t>
    </rPh>
    <phoneticPr fontId="3"/>
  </si>
  <si>
    <t>丹原（愛）</t>
    <rPh sb="0" eb="1">
      <t>ニ</t>
    </rPh>
    <rPh sb="1" eb="2">
      <t>ハラ</t>
    </rPh>
    <rPh sb="3" eb="4">
      <t>アイ</t>
    </rPh>
    <phoneticPr fontId="3"/>
  </si>
  <si>
    <t>土居(毎)</t>
    <rPh sb="0" eb="1">
      <t>ツチ</t>
    </rPh>
    <rPh sb="1" eb="2">
      <t>キョ</t>
    </rPh>
    <rPh sb="3" eb="4">
      <t>マイ</t>
    </rPh>
    <phoneticPr fontId="3"/>
  </si>
  <si>
    <t>小松(朝)</t>
    <rPh sb="0" eb="1">
      <t>ショウ</t>
    </rPh>
    <rPh sb="1" eb="2">
      <t>マツ</t>
    </rPh>
    <rPh sb="3" eb="4">
      <t>アサ</t>
    </rPh>
    <phoneticPr fontId="3"/>
  </si>
  <si>
    <t>三島(朝)</t>
    <rPh sb="0" eb="1">
      <t>サン</t>
    </rPh>
    <rPh sb="1" eb="2">
      <t>シマ</t>
    </rPh>
    <rPh sb="3" eb="4">
      <t>アサ</t>
    </rPh>
    <phoneticPr fontId="3"/>
  </si>
  <si>
    <t>中萩(朝)</t>
    <rPh sb="0" eb="1">
      <t>ナカ</t>
    </rPh>
    <rPh sb="1" eb="2">
      <t>ハギ</t>
    </rPh>
    <rPh sb="3" eb="4">
      <t>アサ</t>
    </rPh>
    <phoneticPr fontId="3"/>
  </si>
  <si>
    <t>新居浜北(合)</t>
    <rPh sb="0" eb="1">
      <t>シン</t>
    </rPh>
    <rPh sb="1" eb="2">
      <t>キョ</t>
    </rPh>
    <rPh sb="2" eb="3">
      <t>ハマ</t>
    </rPh>
    <rPh sb="3" eb="4">
      <t>キタ</t>
    </rPh>
    <rPh sb="5" eb="6">
      <t>ゴウ</t>
    </rPh>
    <phoneticPr fontId="3"/>
  </si>
  <si>
    <t>壬生川北（合）</t>
    <rPh sb="0" eb="1">
      <t>ジン</t>
    </rPh>
    <rPh sb="1" eb="2">
      <t>イ</t>
    </rPh>
    <rPh sb="2" eb="3">
      <t>カワ</t>
    </rPh>
    <rPh sb="3" eb="4">
      <t>キタ</t>
    </rPh>
    <phoneticPr fontId="3"/>
  </si>
  <si>
    <t>壬生川南（合）</t>
    <rPh sb="0" eb="1">
      <t>ジン</t>
    </rPh>
    <rPh sb="1" eb="2">
      <t>イ</t>
    </rPh>
    <rPh sb="2" eb="3">
      <t>カワ</t>
    </rPh>
    <rPh sb="3" eb="4">
      <t>ミナミ</t>
    </rPh>
    <phoneticPr fontId="3"/>
  </si>
  <si>
    <t>四国中央市</t>
    <rPh sb="0" eb="1">
      <t>ヨン</t>
    </rPh>
    <rPh sb="1" eb="2">
      <t>コク</t>
    </rPh>
    <rPh sb="2" eb="3">
      <t>ナカ</t>
    </rPh>
    <rPh sb="3" eb="4">
      <t>ヒサシ</t>
    </rPh>
    <rPh sb="4" eb="5">
      <t>シ</t>
    </rPh>
    <phoneticPr fontId="3"/>
  </si>
  <si>
    <t>新居浜市</t>
    <rPh sb="0" eb="3">
      <t>ニイハマ</t>
    </rPh>
    <rPh sb="3" eb="4">
      <t>シ</t>
    </rPh>
    <phoneticPr fontId="3"/>
  </si>
  <si>
    <t>桜井</t>
    <rPh sb="0" eb="1">
      <t>サクラ</t>
    </rPh>
    <rPh sb="1" eb="2">
      <t>イ</t>
    </rPh>
    <phoneticPr fontId="3"/>
  </si>
  <si>
    <t>大西</t>
    <rPh sb="0" eb="1">
      <t>ダイ</t>
    </rPh>
    <rPh sb="1" eb="2">
      <t>ニシ</t>
    </rPh>
    <phoneticPr fontId="3"/>
  </si>
  <si>
    <t>宮浦</t>
    <rPh sb="0" eb="1">
      <t>ミヤ</t>
    </rPh>
    <rPh sb="1" eb="2">
      <t>ウラ</t>
    </rPh>
    <phoneticPr fontId="3"/>
  </si>
  <si>
    <t>名駒</t>
    <rPh sb="0" eb="1">
      <t>メイ</t>
    </rPh>
    <rPh sb="1" eb="2">
      <t>コマ</t>
    </rPh>
    <phoneticPr fontId="3"/>
  </si>
  <si>
    <t>関前</t>
    <rPh sb="0" eb="1">
      <t>セキ</t>
    </rPh>
    <rPh sb="1" eb="2">
      <t>マエ</t>
    </rPh>
    <phoneticPr fontId="3"/>
  </si>
  <si>
    <t>弓削</t>
    <rPh sb="0" eb="1">
      <t>ユミ</t>
    </rPh>
    <rPh sb="1" eb="2">
      <t>ケズ</t>
    </rPh>
    <phoneticPr fontId="3"/>
  </si>
  <si>
    <t>桜井</t>
    <rPh sb="0" eb="1">
      <t>サクラ</t>
    </rPh>
    <rPh sb="1" eb="2">
      <t>セイ</t>
    </rPh>
    <phoneticPr fontId="3"/>
  </si>
  <si>
    <t>井口</t>
    <rPh sb="0" eb="1">
      <t>セイ</t>
    </rPh>
    <rPh sb="1" eb="2">
      <t>クチ</t>
    </rPh>
    <phoneticPr fontId="3"/>
  </si>
  <si>
    <t>伯方</t>
    <rPh sb="0" eb="1">
      <t>ハク</t>
    </rPh>
    <rPh sb="1" eb="2">
      <t>カタ</t>
    </rPh>
    <phoneticPr fontId="3"/>
  </si>
  <si>
    <t>愛媛県折込部数表</t>
    <phoneticPr fontId="3"/>
  </si>
  <si>
    <t>道後</t>
    <rPh sb="0" eb="1">
      <t>ミチ</t>
    </rPh>
    <rPh sb="1" eb="2">
      <t>アト</t>
    </rPh>
    <phoneticPr fontId="3"/>
  </si>
  <si>
    <t>桑原（合）</t>
    <rPh sb="0" eb="1">
      <t>クワ</t>
    </rPh>
    <rPh sb="1" eb="2">
      <t>ハラ</t>
    </rPh>
    <rPh sb="3" eb="4">
      <t>ア</t>
    </rPh>
    <phoneticPr fontId="3"/>
  </si>
  <si>
    <t>番町（合）</t>
    <rPh sb="0" eb="1">
      <t>バン</t>
    </rPh>
    <rPh sb="1" eb="2">
      <t>マチ</t>
    </rPh>
    <rPh sb="3" eb="4">
      <t>ア</t>
    </rPh>
    <phoneticPr fontId="3"/>
  </si>
  <si>
    <t>味酒</t>
    <rPh sb="0" eb="1">
      <t>アジ</t>
    </rPh>
    <rPh sb="1" eb="2">
      <t>サケ</t>
    </rPh>
    <phoneticPr fontId="3"/>
  </si>
  <si>
    <t>余土（合）</t>
    <rPh sb="0" eb="1">
      <t>アマリ</t>
    </rPh>
    <rPh sb="1" eb="2">
      <t>ツチ</t>
    </rPh>
    <rPh sb="3" eb="4">
      <t>ゴウ</t>
    </rPh>
    <phoneticPr fontId="3"/>
  </si>
  <si>
    <t>保免（合）</t>
    <rPh sb="0" eb="1">
      <t>ホ</t>
    </rPh>
    <rPh sb="1" eb="2">
      <t>メン</t>
    </rPh>
    <rPh sb="3" eb="4">
      <t>ア</t>
    </rPh>
    <phoneticPr fontId="3"/>
  </si>
  <si>
    <t>堀江（合）</t>
    <rPh sb="0" eb="1">
      <t>ホリ</t>
    </rPh>
    <rPh sb="1" eb="2">
      <t>エ</t>
    </rPh>
    <rPh sb="3" eb="4">
      <t>ア</t>
    </rPh>
    <phoneticPr fontId="3"/>
  </si>
  <si>
    <t>和気</t>
    <rPh sb="0" eb="1">
      <t>ワ</t>
    </rPh>
    <rPh sb="1" eb="2">
      <t>キ</t>
    </rPh>
    <phoneticPr fontId="3"/>
  </si>
  <si>
    <t>衣山</t>
    <rPh sb="0" eb="1">
      <t>コロモ</t>
    </rPh>
    <rPh sb="1" eb="2">
      <t>ヤマ</t>
    </rPh>
    <phoneticPr fontId="3"/>
  </si>
  <si>
    <t>伊台</t>
    <rPh sb="0" eb="1">
      <t>イ</t>
    </rPh>
    <rPh sb="1" eb="2">
      <t>ダイ</t>
    </rPh>
    <phoneticPr fontId="3"/>
  </si>
  <si>
    <t>垣生（合）</t>
    <rPh sb="0" eb="1">
      <t>カキ</t>
    </rPh>
    <rPh sb="1" eb="2">
      <t>イ</t>
    </rPh>
    <rPh sb="3" eb="4">
      <t>ア</t>
    </rPh>
    <phoneticPr fontId="3"/>
  </si>
  <si>
    <t>平井</t>
    <rPh sb="0" eb="1">
      <t>ヒラ</t>
    </rPh>
    <rPh sb="1" eb="2">
      <t>セイ</t>
    </rPh>
    <phoneticPr fontId="3"/>
  </si>
  <si>
    <t>久米</t>
    <rPh sb="0" eb="1">
      <t>ヒサシ</t>
    </rPh>
    <rPh sb="1" eb="2">
      <t>コメ</t>
    </rPh>
    <phoneticPr fontId="3"/>
  </si>
  <si>
    <t>森松（合）</t>
    <rPh sb="0" eb="1">
      <t>モリ</t>
    </rPh>
    <rPh sb="1" eb="2">
      <t>マツ</t>
    </rPh>
    <phoneticPr fontId="3"/>
  </si>
  <si>
    <t>城南</t>
    <rPh sb="0" eb="1">
      <t>シロ</t>
    </rPh>
    <rPh sb="1" eb="2">
      <t>ミナミ</t>
    </rPh>
    <phoneticPr fontId="3"/>
  </si>
  <si>
    <t>東部</t>
    <rPh sb="0" eb="1">
      <t>ヒガシ</t>
    </rPh>
    <rPh sb="1" eb="2">
      <t>ブ</t>
    </rPh>
    <phoneticPr fontId="3"/>
  </si>
  <si>
    <t>南</t>
    <rPh sb="0" eb="1">
      <t>ミナミ</t>
    </rPh>
    <phoneticPr fontId="3"/>
  </si>
  <si>
    <t>椿</t>
    <rPh sb="0" eb="1">
      <t>ツバキ</t>
    </rPh>
    <phoneticPr fontId="3"/>
  </si>
  <si>
    <t>堀江</t>
    <rPh sb="0" eb="1">
      <t>ホリ</t>
    </rPh>
    <rPh sb="1" eb="2">
      <t>エ</t>
    </rPh>
    <phoneticPr fontId="3"/>
  </si>
  <si>
    <t>三津</t>
    <rPh sb="0" eb="1">
      <t>３</t>
    </rPh>
    <rPh sb="1" eb="2">
      <t>ツ</t>
    </rPh>
    <phoneticPr fontId="3"/>
  </si>
  <si>
    <t>城西</t>
    <rPh sb="0" eb="1">
      <t>シロ</t>
    </rPh>
    <rPh sb="1" eb="2">
      <t>ニシ</t>
    </rPh>
    <phoneticPr fontId="3"/>
  </si>
  <si>
    <t>石井</t>
    <rPh sb="0" eb="1">
      <t>イシ</t>
    </rPh>
    <rPh sb="1" eb="2">
      <t>セイ</t>
    </rPh>
    <phoneticPr fontId="3"/>
  </si>
  <si>
    <t>道後(合）</t>
    <rPh sb="0" eb="1">
      <t>ミチ</t>
    </rPh>
    <rPh sb="1" eb="2">
      <t>アト</t>
    </rPh>
    <rPh sb="3" eb="4">
      <t>ゴウ</t>
    </rPh>
    <phoneticPr fontId="3"/>
  </si>
  <si>
    <t>城北(合）</t>
    <rPh sb="0" eb="1">
      <t>シロ</t>
    </rPh>
    <rPh sb="1" eb="2">
      <t>キタ</t>
    </rPh>
    <rPh sb="3" eb="4">
      <t>ゴウ</t>
    </rPh>
    <phoneticPr fontId="3"/>
  </si>
  <si>
    <t>三津（合）</t>
    <rPh sb="0" eb="1">
      <t>サン</t>
    </rPh>
    <rPh sb="1" eb="2">
      <t>ツ</t>
    </rPh>
    <rPh sb="3" eb="4">
      <t>ア</t>
    </rPh>
    <phoneticPr fontId="3"/>
  </si>
  <si>
    <t>西部（合）</t>
    <rPh sb="0" eb="1">
      <t>ニシ</t>
    </rPh>
    <rPh sb="1" eb="2">
      <t>ブ</t>
    </rPh>
    <rPh sb="3" eb="4">
      <t>ア</t>
    </rPh>
    <phoneticPr fontId="3"/>
  </si>
  <si>
    <t>久米（合）</t>
    <rPh sb="0" eb="1">
      <t>ヒサシ</t>
    </rPh>
    <rPh sb="1" eb="2">
      <t>コメ</t>
    </rPh>
    <rPh sb="3" eb="4">
      <t>ア</t>
    </rPh>
    <phoneticPr fontId="3"/>
  </si>
  <si>
    <t>中央(合)</t>
    <rPh sb="0" eb="1">
      <t>ナカ</t>
    </rPh>
    <rPh sb="1" eb="2">
      <t>ヒサシ</t>
    </rPh>
    <rPh sb="3" eb="4">
      <t>ゴウ</t>
    </rPh>
    <phoneticPr fontId="3"/>
  </si>
  <si>
    <t>城北</t>
    <rPh sb="0" eb="1">
      <t>シロ</t>
    </rPh>
    <rPh sb="1" eb="2">
      <t>キタ</t>
    </rPh>
    <phoneticPr fontId="3"/>
  </si>
  <si>
    <t>西部</t>
    <rPh sb="0" eb="1">
      <t>ニシ</t>
    </rPh>
    <rPh sb="1" eb="2">
      <t>ブ</t>
    </rPh>
    <phoneticPr fontId="3"/>
  </si>
  <si>
    <t>久米</t>
    <rPh sb="0" eb="1">
      <t>ヒサシ</t>
    </rPh>
    <rPh sb="1" eb="2">
      <t>ベイ</t>
    </rPh>
    <phoneticPr fontId="3"/>
  </si>
  <si>
    <t>南部</t>
    <rPh sb="0" eb="1">
      <t>ミナミ</t>
    </rPh>
    <rPh sb="1" eb="2">
      <t>ブ</t>
    </rPh>
    <phoneticPr fontId="3"/>
  </si>
  <si>
    <t>松山</t>
    <rPh sb="0" eb="1">
      <t>マツ</t>
    </rPh>
    <rPh sb="1" eb="2">
      <t>ヤマ</t>
    </rPh>
    <phoneticPr fontId="3"/>
  </si>
  <si>
    <t>垣生（愛）</t>
    <rPh sb="0" eb="1">
      <t>カキ</t>
    </rPh>
    <rPh sb="1" eb="2">
      <t>イ</t>
    </rPh>
    <rPh sb="3" eb="4">
      <t>アイ</t>
    </rPh>
    <phoneticPr fontId="3"/>
  </si>
  <si>
    <t>道後（朝)</t>
    <rPh sb="0" eb="1">
      <t>ミチ</t>
    </rPh>
    <rPh sb="1" eb="2">
      <t>アト</t>
    </rPh>
    <rPh sb="3" eb="4">
      <t>アサ</t>
    </rPh>
    <phoneticPr fontId="3"/>
  </si>
  <si>
    <t>城北（朝）</t>
    <rPh sb="0" eb="1">
      <t>シロ</t>
    </rPh>
    <rPh sb="1" eb="2">
      <t>キタ</t>
    </rPh>
    <rPh sb="3" eb="4">
      <t>アサ</t>
    </rPh>
    <phoneticPr fontId="3"/>
  </si>
  <si>
    <t>余土（朝）</t>
    <rPh sb="0" eb="1">
      <t>アマリ</t>
    </rPh>
    <rPh sb="1" eb="2">
      <t>ツチ</t>
    </rPh>
    <rPh sb="3" eb="4">
      <t>アサ</t>
    </rPh>
    <phoneticPr fontId="3"/>
  </si>
  <si>
    <t>中央（毎）</t>
    <rPh sb="0" eb="1">
      <t>ナカ</t>
    </rPh>
    <rPh sb="1" eb="2">
      <t>ヒサシ</t>
    </rPh>
    <rPh sb="3" eb="4">
      <t>マイ</t>
    </rPh>
    <phoneticPr fontId="3"/>
  </si>
  <si>
    <t>桑原(愛)</t>
    <rPh sb="0" eb="1">
      <t>クワ</t>
    </rPh>
    <rPh sb="1" eb="2">
      <t>ハラ</t>
    </rPh>
    <rPh sb="3" eb="4">
      <t>アイ</t>
    </rPh>
    <phoneticPr fontId="3"/>
  </si>
  <si>
    <t>番町(愛)</t>
    <rPh sb="0" eb="1">
      <t>バン</t>
    </rPh>
    <rPh sb="1" eb="2">
      <t>マチ</t>
    </rPh>
    <rPh sb="3" eb="4">
      <t>アイ</t>
    </rPh>
    <phoneticPr fontId="3"/>
  </si>
  <si>
    <t>保免(愛)</t>
    <rPh sb="0" eb="1">
      <t>ホ</t>
    </rPh>
    <rPh sb="1" eb="2">
      <t>メン</t>
    </rPh>
    <rPh sb="3" eb="4">
      <t>アイ</t>
    </rPh>
    <phoneticPr fontId="3"/>
  </si>
  <si>
    <t>三津（朝）</t>
    <rPh sb="0" eb="1">
      <t>サン</t>
    </rPh>
    <rPh sb="1" eb="2">
      <t>ツ</t>
    </rPh>
    <rPh sb="3" eb="4">
      <t>アサ</t>
    </rPh>
    <phoneticPr fontId="3"/>
  </si>
  <si>
    <t>西部（朝）</t>
    <rPh sb="0" eb="1">
      <t>ニシ</t>
    </rPh>
    <rPh sb="1" eb="2">
      <t>ブ</t>
    </rPh>
    <rPh sb="3" eb="4">
      <t>アサ</t>
    </rPh>
    <phoneticPr fontId="3"/>
  </si>
  <si>
    <t>久米（朝）</t>
    <rPh sb="0" eb="1">
      <t>ヒサシ</t>
    </rPh>
    <rPh sb="1" eb="2">
      <t>コメ</t>
    </rPh>
    <rPh sb="3" eb="4">
      <t>アサ</t>
    </rPh>
    <phoneticPr fontId="3"/>
  </si>
  <si>
    <t>森松（愛）</t>
    <rPh sb="0" eb="1">
      <t>モリ</t>
    </rPh>
    <rPh sb="1" eb="2">
      <t>マツ</t>
    </rPh>
    <rPh sb="3" eb="4">
      <t>アイ</t>
    </rPh>
    <phoneticPr fontId="3"/>
  </si>
  <si>
    <t>サイズ</t>
    <phoneticPr fontId="3"/>
  </si>
  <si>
    <t>壬生川南（読）</t>
    <rPh sb="0" eb="1">
      <t>ジン</t>
    </rPh>
    <rPh sb="1" eb="2">
      <t>イ</t>
    </rPh>
    <rPh sb="2" eb="3">
      <t>カワ</t>
    </rPh>
    <rPh sb="3" eb="4">
      <t>ミナミ</t>
    </rPh>
    <rPh sb="5" eb="6">
      <t>ドク</t>
    </rPh>
    <phoneticPr fontId="3"/>
  </si>
  <si>
    <t>新居浜北(朝)</t>
    <rPh sb="5" eb="6">
      <t>アサ</t>
    </rPh>
    <phoneticPr fontId="3"/>
  </si>
  <si>
    <t>新居浜中央</t>
    <rPh sb="0" eb="3">
      <t>ニイハマ</t>
    </rPh>
    <rPh sb="3" eb="5">
      <t>チュウオウ</t>
    </rPh>
    <phoneticPr fontId="3"/>
  </si>
  <si>
    <t>周桑元山（愛）</t>
    <rPh sb="0" eb="1">
      <t>シュウ</t>
    </rPh>
    <rPh sb="1" eb="2">
      <t>クワ</t>
    </rPh>
    <rPh sb="2" eb="3">
      <t>ゲン</t>
    </rPh>
    <rPh sb="3" eb="4">
      <t>ヤマ</t>
    </rPh>
    <rPh sb="5" eb="6">
      <t>アイ</t>
    </rPh>
    <phoneticPr fontId="3"/>
  </si>
  <si>
    <t>周桑元山（合）</t>
    <rPh sb="0" eb="1">
      <t>シュウ</t>
    </rPh>
    <rPh sb="1" eb="2">
      <t>クワ</t>
    </rPh>
    <rPh sb="2" eb="3">
      <t>ゲン</t>
    </rPh>
    <rPh sb="3" eb="4">
      <t>ヤマ</t>
    </rPh>
    <rPh sb="5" eb="6">
      <t>ゴウ</t>
    </rPh>
    <phoneticPr fontId="3"/>
  </si>
  <si>
    <t>新 居 浜 中 央</t>
    <rPh sb="0" eb="1">
      <t>シン</t>
    </rPh>
    <rPh sb="2" eb="3">
      <t>キョ</t>
    </rPh>
    <rPh sb="4" eb="5">
      <t>ハマ</t>
    </rPh>
    <rPh sb="6" eb="7">
      <t>ナカ</t>
    </rPh>
    <rPh sb="8" eb="9">
      <t>ヒサシ</t>
    </rPh>
    <phoneticPr fontId="3"/>
  </si>
  <si>
    <t>三島(川之江)
(読)</t>
    <rPh sb="0" eb="2">
      <t>ミシマ</t>
    </rPh>
    <rPh sb="3" eb="6">
      <t>カワノエ</t>
    </rPh>
    <rPh sb="9" eb="10">
      <t>ヨ</t>
    </rPh>
    <phoneticPr fontId="3"/>
  </si>
  <si>
    <t>盛　　　(愛)</t>
    <rPh sb="0" eb="1">
      <t>モリ</t>
    </rPh>
    <rPh sb="5" eb="6">
      <t>アイ</t>
    </rPh>
    <phoneticPr fontId="3"/>
  </si>
  <si>
    <t>大　　島(愛)</t>
    <rPh sb="0" eb="1">
      <t>ダイ</t>
    </rPh>
    <rPh sb="3" eb="4">
      <t>シマ</t>
    </rPh>
    <rPh sb="5" eb="6">
      <t>アイ</t>
    </rPh>
    <phoneticPr fontId="3"/>
  </si>
  <si>
    <t>盛　　口(愛)</t>
    <rPh sb="0" eb="1">
      <t>モリ</t>
    </rPh>
    <rPh sb="3" eb="4">
      <t>クチ</t>
    </rPh>
    <rPh sb="5" eb="6">
      <t>アイ</t>
    </rPh>
    <phoneticPr fontId="3"/>
  </si>
  <si>
    <t>宗　　方(愛)</t>
    <rPh sb="0" eb="1">
      <t>シュウ</t>
    </rPh>
    <rPh sb="3" eb="4">
      <t>カタ</t>
    </rPh>
    <rPh sb="5" eb="6">
      <t>アイ</t>
    </rPh>
    <phoneticPr fontId="3"/>
  </si>
  <si>
    <t>亀　　岡(愛)</t>
    <rPh sb="0" eb="1">
      <t>カメ</t>
    </rPh>
    <rPh sb="3" eb="4">
      <t>オカ</t>
    </rPh>
    <rPh sb="5" eb="6">
      <t>アイ</t>
    </rPh>
    <phoneticPr fontId="3"/>
  </si>
  <si>
    <t>宗　　方(合)</t>
    <rPh sb="0" eb="1">
      <t>シュウ</t>
    </rPh>
    <rPh sb="3" eb="4">
      <t>カタ</t>
    </rPh>
    <rPh sb="5" eb="6">
      <t>ゴウ</t>
    </rPh>
    <phoneticPr fontId="3"/>
  </si>
  <si>
    <t>盛　　口(合)</t>
    <rPh sb="0" eb="1">
      <t>モリ</t>
    </rPh>
    <rPh sb="3" eb="4">
      <t>クチ</t>
    </rPh>
    <rPh sb="5" eb="6">
      <t>ゴウ</t>
    </rPh>
    <phoneticPr fontId="3"/>
  </si>
  <si>
    <t>盛　　　　(合)</t>
    <rPh sb="0" eb="1">
      <t>モリ</t>
    </rPh>
    <rPh sb="6" eb="7">
      <t>ゴウ</t>
    </rPh>
    <phoneticPr fontId="3"/>
  </si>
  <si>
    <t>大　　島(合)</t>
    <rPh sb="0" eb="1">
      <t>ダイ</t>
    </rPh>
    <rPh sb="3" eb="4">
      <t>シマ</t>
    </rPh>
    <rPh sb="5" eb="6">
      <t>ゴウ</t>
    </rPh>
    <phoneticPr fontId="3"/>
  </si>
  <si>
    <t>宮　　窪(合)</t>
    <rPh sb="0" eb="1">
      <t>ミヤ</t>
    </rPh>
    <rPh sb="3" eb="4">
      <t>クボ</t>
    </rPh>
    <rPh sb="5" eb="6">
      <t>ゴウ</t>
    </rPh>
    <phoneticPr fontId="3"/>
  </si>
  <si>
    <t>伯　　方(合)</t>
    <rPh sb="0" eb="1">
      <t>ハク</t>
    </rPh>
    <rPh sb="3" eb="4">
      <t>カタ</t>
    </rPh>
    <phoneticPr fontId="3"/>
  </si>
  <si>
    <t>岩　　城(合)</t>
    <rPh sb="0" eb="1">
      <t>イワ</t>
    </rPh>
    <rPh sb="3" eb="4">
      <t>ジョウ</t>
    </rPh>
    <rPh sb="5" eb="6">
      <t>ゴウ</t>
    </rPh>
    <phoneticPr fontId="3"/>
  </si>
  <si>
    <t>生　　名(合)</t>
    <rPh sb="0" eb="1">
      <t>ショウ</t>
    </rPh>
    <rPh sb="3" eb="4">
      <t>メイ</t>
    </rPh>
    <rPh sb="5" eb="6">
      <t>ゴウ</t>
    </rPh>
    <phoneticPr fontId="3"/>
  </si>
  <si>
    <t>岩　　城(愛)</t>
    <rPh sb="0" eb="1">
      <t>イワ</t>
    </rPh>
    <rPh sb="3" eb="4">
      <t>ジョウ</t>
    </rPh>
    <rPh sb="5" eb="6">
      <t>アイ</t>
    </rPh>
    <phoneticPr fontId="3"/>
  </si>
  <si>
    <t>宮　　窪(愛)</t>
    <rPh sb="0" eb="1">
      <t>ミヤ</t>
    </rPh>
    <rPh sb="3" eb="4">
      <t>クボ</t>
    </rPh>
    <rPh sb="5" eb="6">
      <t>アイ</t>
    </rPh>
    <phoneticPr fontId="3"/>
  </si>
  <si>
    <t>菊　　間(合)</t>
    <rPh sb="0" eb="1">
      <t>キク</t>
    </rPh>
    <rPh sb="3" eb="4">
      <t>アイダ</t>
    </rPh>
    <rPh sb="5" eb="6">
      <t>ゴウ</t>
    </rPh>
    <phoneticPr fontId="3"/>
  </si>
  <si>
    <t>桜　　井(合)</t>
    <rPh sb="0" eb="1">
      <t>サクラ</t>
    </rPh>
    <rPh sb="3" eb="4">
      <t>イ</t>
    </rPh>
    <rPh sb="5" eb="6">
      <t>ゴウ</t>
    </rPh>
    <phoneticPr fontId="3"/>
  </si>
  <si>
    <t>伯　　方(愛)</t>
    <rPh sb="0" eb="1">
      <t>ハク</t>
    </rPh>
    <rPh sb="3" eb="4">
      <t>カタ</t>
    </rPh>
    <rPh sb="5" eb="6">
      <t>アイ</t>
    </rPh>
    <phoneticPr fontId="3"/>
  </si>
  <si>
    <t>菊　　間(読)</t>
    <rPh sb="0" eb="1">
      <t>キク</t>
    </rPh>
    <rPh sb="3" eb="4">
      <t>アイダ</t>
    </rPh>
    <rPh sb="5" eb="6">
      <t>ヨ</t>
    </rPh>
    <phoneticPr fontId="3"/>
  </si>
  <si>
    <t>桜　　井(朝)</t>
    <rPh sb="0" eb="1">
      <t>サクラ</t>
    </rPh>
    <rPh sb="3" eb="4">
      <t>イ</t>
    </rPh>
    <rPh sb="5" eb="6">
      <t>アサ</t>
    </rPh>
    <phoneticPr fontId="3"/>
  </si>
  <si>
    <t>宮　　浦(毎)</t>
    <rPh sb="0" eb="1">
      <t>ミヤ</t>
    </rPh>
    <rPh sb="3" eb="4">
      <t>ウラ</t>
    </rPh>
    <rPh sb="5" eb="6">
      <t>マイ</t>
    </rPh>
    <phoneticPr fontId="3"/>
  </si>
  <si>
    <t>今治中央（朝）</t>
    <rPh sb="0" eb="1">
      <t>イマ</t>
    </rPh>
    <rPh sb="1" eb="2">
      <t>チ</t>
    </rPh>
    <rPh sb="2" eb="3">
      <t>ナカ</t>
    </rPh>
    <rPh sb="3" eb="4">
      <t>ヒサシ</t>
    </rPh>
    <rPh sb="5" eb="6">
      <t>アサ</t>
    </rPh>
    <phoneticPr fontId="3"/>
  </si>
  <si>
    <t>菊　間（合）</t>
    <rPh sb="0" eb="1">
      <t>キク</t>
    </rPh>
    <rPh sb="2" eb="3">
      <t>アイダ</t>
    </rPh>
    <phoneticPr fontId="3"/>
  </si>
  <si>
    <t>波   止   浜
(大  西  分)</t>
    <rPh sb="0" eb="1">
      <t>ナミ</t>
    </rPh>
    <rPh sb="4" eb="5">
      <t>ドメ</t>
    </rPh>
    <rPh sb="8" eb="9">
      <t>ハマ</t>
    </rPh>
    <rPh sb="11" eb="12">
      <t>ダイ</t>
    </rPh>
    <rPh sb="14" eb="15">
      <t>ニシ</t>
    </rPh>
    <rPh sb="17" eb="18">
      <t>ブン</t>
    </rPh>
    <phoneticPr fontId="3"/>
  </si>
  <si>
    <t xml:space="preserve">今治中央(合)
（島        含）     </t>
    <rPh sb="0" eb="2">
      <t>イマバリ</t>
    </rPh>
    <rPh sb="2" eb="4">
      <t>チュウオウ</t>
    </rPh>
    <rPh sb="5" eb="6">
      <t>ゴウ</t>
    </rPh>
    <phoneticPr fontId="3"/>
  </si>
  <si>
    <t>今  治  中  央
（島        含）</t>
    <rPh sb="0" eb="1">
      <t>イマ</t>
    </rPh>
    <rPh sb="3" eb="4">
      <t>チ</t>
    </rPh>
    <rPh sb="6" eb="7">
      <t>ナカ</t>
    </rPh>
    <rPh sb="9" eb="10">
      <t>ヒサシ</t>
    </rPh>
    <phoneticPr fontId="3"/>
  </si>
  <si>
    <t>配布数</t>
    <phoneticPr fontId="3"/>
  </si>
  <si>
    <r>
      <t>　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4" eb="6">
      <t>ゴウケイ</t>
    </rPh>
    <rPh sb="7" eb="9">
      <t>オリコミ</t>
    </rPh>
    <rPh sb="9" eb="11">
      <t>ソウゴウ</t>
    </rPh>
    <rPh sb="11" eb="12">
      <t>ケイ</t>
    </rPh>
    <phoneticPr fontId="3"/>
  </si>
  <si>
    <t>上灘（合）</t>
    <rPh sb="0" eb="1">
      <t>ウエ</t>
    </rPh>
    <rPh sb="1" eb="2">
      <t>ナダ</t>
    </rPh>
    <rPh sb="3" eb="4">
      <t>ア</t>
    </rPh>
    <phoneticPr fontId="3"/>
  </si>
  <si>
    <t>下灘（合）</t>
    <rPh sb="0" eb="1">
      <t>シタ</t>
    </rPh>
    <rPh sb="1" eb="2">
      <t>ナダ</t>
    </rPh>
    <rPh sb="3" eb="4">
      <t>ア</t>
    </rPh>
    <phoneticPr fontId="3"/>
  </si>
  <si>
    <t>中山（合）</t>
    <rPh sb="0" eb="1">
      <t>ナカ</t>
    </rPh>
    <rPh sb="1" eb="2">
      <t>ヤマ</t>
    </rPh>
    <rPh sb="3" eb="4">
      <t>ゴウ</t>
    </rPh>
    <phoneticPr fontId="3"/>
  </si>
  <si>
    <t>松　前（合）</t>
    <rPh sb="0" eb="1">
      <t>マツ</t>
    </rPh>
    <rPh sb="2" eb="3">
      <t>マエ</t>
    </rPh>
    <rPh sb="4" eb="5">
      <t>ア</t>
    </rPh>
    <phoneticPr fontId="3"/>
  </si>
  <si>
    <t>宇和土居（合）</t>
    <rPh sb="0" eb="2">
      <t>ウワ</t>
    </rPh>
    <rPh sb="2" eb="4">
      <t>ドイ</t>
    </rPh>
    <rPh sb="5" eb="6">
      <t>ゴウ</t>
    </rPh>
    <phoneticPr fontId="3"/>
  </si>
  <si>
    <t>宇和土居 (愛)</t>
    <rPh sb="0" eb="1">
      <t>タカ</t>
    </rPh>
    <rPh sb="1" eb="2">
      <t>ワ</t>
    </rPh>
    <rPh sb="2" eb="3">
      <t>ツチ</t>
    </rPh>
    <rPh sb="3" eb="4">
      <t>イ</t>
    </rPh>
    <phoneticPr fontId="3"/>
  </si>
  <si>
    <t>八幡浜東(愛)</t>
    <rPh sb="0" eb="1">
      <t>ハチ</t>
    </rPh>
    <rPh sb="1" eb="2">
      <t>ハタ</t>
    </rPh>
    <rPh sb="2" eb="3">
      <t>ハマ</t>
    </rPh>
    <rPh sb="3" eb="4">
      <t>ヒガシ</t>
    </rPh>
    <rPh sb="5" eb="6">
      <t>アイ</t>
    </rPh>
    <phoneticPr fontId="3"/>
  </si>
  <si>
    <t>八幡浜南(愛)</t>
    <rPh sb="0" eb="1">
      <t>ハチ</t>
    </rPh>
    <rPh sb="1" eb="2">
      <t>ハタ</t>
    </rPh>
    <rPh sb="2" eb="3">
      <t>ハマ</t>
    </rPh>
    <rPh sb="3" eb="4">
      <t>ミナミ</t>
    </rPh>
    <rPh sb="5" eb="6">
      <t>アイ</t>
    </rPh>
    <phoneticPr fontId="3"/>
  </si>
  <si>
    <t>長浜白滝(愛）</t>
    <rPh sb="0" eb="1">
      <t>チョウ</t>
    </rPh>
    <rPh sb="1" eb="2">
      <t>ハマ</t>
    </rPh>
    <rPh sb="2" eb="3">
      <t>シロ</t>
    </rPh>
    <rPh sb="3" eb="4">
      <t>タキ</t>
    </rPh>
    <rPh sb="5" eb="6">
      <t>アイ</t>
    </rPh>
    <phoneticPr fontId="3"/>
  </si>
  <si>
    <t>長浜白滝(愛)</t>
    <rPh sb="0" eb="1">
      <t>チョウ</t>
    </rPh>
    <rPh sb="1" eb="2">
      <t>ハマ</t>
    </rPh>
    <rPh sb="2" eb="3">
      <t>シロ</t>
    </rPh>
    <rPh sb="3" eb="4">
      <t>タキ</t>
    </rPh>
    <rPh sb="5" eb="6">
      <t>アイ</t>
    </rPh>
    <phoneticPr fontId="3"/>
  </si>
  <si>
    <t>長浜白滝（合）</t>
    <rPh sb="0" eb="1">
      <t>チョウ</t>
    </rPh>
    <rPh sb="1" eb="2">
      <t>ハマ</t>
    </rPh>
    <rPh sb="2" eb="3">
      <t>シロ</t>
    </rPh>
    <rPh sb="3" eb="4">
      <t>タキ</t>
    </rPh>
    <rPh sb="5" eb="6">
      <t>ア</t>
    </rPh>
    <phoneticPr fontId="3"/>
  </si>
  <si>
    <t>八幡浜東（合）</t>
    <rPh sb="0" eb="1">
      <t>ハチ</t>
    </rPh>
    <rPh sb="1" eb="2">
      <t>ハタ</t>
    </rPh>
    <rPh sb="2" eb="3">
      <t>ハマ</t>
    </rPh>
    <rPh sb="3" eb="4">
      <t>ヒガシ</t>
    </rPh>
    <phoneticPr fontId="3"/>
  </si>
  <si>
    <t>八幡浜南（合）</t>
    <rPh sb="0" eb="1">
      <t>ハチ</t>
    </rPh>
    <rPh sb="1" eb="2">
      <t>ハタ</t>
    </rPh>
    <rPh sb="2" eb="3">
      <t>ハマ</t>
    </rPh>
    <rPh sb="3" eb="4">
      <t>ミナミ</t>
    </rPh>
    <rPh sb="5" eb="6">
      <t>ゴウ</t>
    </rPh>
    <phoneticPr fontId="3"/>
  </si>
  <si>
    <t>宇和三島(合)</t>
    <rPh sb="0" eb="2">
      <t>ウワ</t>
    </rPh>
    <rPh sb="2" eb="4">
      <t>ミシマ</t>
    </rPh>
    <rPh sb="5" eb="6">
      <t>ゴウ</t>
    </rPh>
    <phoneticPr fontId="3"/>
  </si>
  <si>
    <t>-</t>
  </si>
  <si>
    <t>折込見積金額（税別）</t>
    <rPh sb="0" eb="2">
      <t>オリコミ</t>
    </rPh>
    <rPh sb="2" eb="4">
      <t>ミツモリ</t>
    </rPh>
    <rPh sb="4" eb="6">
      <t>キンガク</t>
    </rPh>
    <rPh sb="7" eb="9">
      <t>ゼイベツ</t>
    </rPh>
    <phoneticPr fontId="3"/>
  </si>
  <si>
    <t>宇和島和霊</t>
    <rPh sb="0" eb="3">
      <t>ウワジマ</t>
    </rPh>
    <rPh sb="3" eb="4">
      <t>ワ</t>
    </rPh>
    <rPh sb="4" eb="5">
      <t>レイ</t>
    </rPh>
    <phoneticPr fontId="3"/>
  </si>
  <si>
    <t>壬生川北（読）</t>
    <rPh sb="0" eb="3">
      <t>ニュウガワ</t>
    </rPh>
    <rPh sb="3" eb="4">
      <t>キタ</t>
    </rPh>
    <rPh sb="5" eb="6">
      <t>ドク</t>
    </rPh>
    <phoneticPr fontId="3"/>
  </si>
  <si>
    <t>三島西(土居)(読)</t>
    <rPh sb="0" eb="2">
      <t>ミシマ</t>
    </rPh>
    <rPh sb="2" eb="3">
      <t>ニシ</t>
    </rPh>
    <rPh sb="4" eb="6">
      <t>ドイ</t>
    </rPh>
    <rPh sb="8" eb="9">
      <t>ヨ</t>
    </rPh>
    <phoneticPr fontId="3"/>
  </si>
  <si>
    <t>北宇和郡</t>
    <phoneticPr fontId="3"/>
  </si>
  <si>
    <t>生　　名(愛)</t>
    <rPh sb="0" eb="1">
      <t>イ</t>
    </rPh>
    <rPh sb="3" eb="4">
      <t>ナ</t>
    </rPh>
    <rPh sb="5" eb="6">
      <t>アイ</t>
    </rPh>
    <phoneticPr fontId="3"/>
  </si>
  <si>
    <t>四国中央</t>
    <rPh sb="0" eb="2">
      <t>シコク</t>
    </rPh>
    <rPh sb="2" eb="4">
      <t>チュウオウ</t>
    </rPh>
    <phoneticPr fontId="3"/>
  </si>
  <si>
    <t>宗　方（愛）</t>
    <rPh sb="0" eb="1">
      <t>シュウ</t>
    </rPh>
    <rPh sb="2" eb="3">
      <t>カタ</t>
    </rPh>
    <rPh sb="4" eb="5">
      <t>アイ</t>
    </rPh>
    <phoneticPr fontId="3"/>
  </si>
  <si>
    <t>瀬戸崎（愛）</t>
    <rPh sb="0" eb="2">
      <t>セト</t>
    </rPh>
    <rPh sb="2" eb="3">
      <t>ザキ</t>
    </rPh>
    <rPh sb="4" eb="5">
      <t>アイ</t>
    </rPh>
    <phoneticPr fontId="3"/>
  </si>
  <si>
    <t>盛　　　（愛）</t>
    <rPh sb="0" eb="1">
      <t>サカリ</t>
    </rPh>
    <rPh sb="5" eb="6">
      <t>アイ</t>
    </rPh>
    <phoneticPr fontId="3"/>
  </si>
  <si>
    <t>徳の森（朝）</t>
    <rPh sb="0" eb="1">
      <t>トク</t>
    </rPh>
    <rPh sb="2" eb="3">
      <t>モリ</t>
    </rPh>
    <rPh sb="4" eb="5">
      <t>アサ</t>
    </rPh>
    <phoneticPr fontId="3"/>
  </si>
  <si>
    <t>今治北（読）</t>
    <rPh sb="0" eb="2">
      <t>イマバリ</t>
    </rPh>
    <rPh sb="2" eb="3">
      <t>キタ</t>
    </rPh>
    <rPh sb="4" eb="5">
      <t>ヨ</t>
    </rPh>
    <phoneticPr fontId="3"/>
  </si>
  <si>
    <t>今治北（毎）</t>
    <rPh sb="0" eb="2">
      <t>イマバリ</t>
    </rPh>
    <rPh sb="2" eb="3">
      <t>キタ</t>
    </rPh>
    <rPh sb="4" eb="5">
      <t>マイ</t>
    </rPh>
    <phoneticPr fontId="3"/>
  </si>
  <si>
    <t>今治北（朝）</t>
    <rPh sb="0" eb="2">
      <t>イマバリ</t>
    </rPh>
    <rPh sb="2" eb="3">
      <t>キタ</t>
    </rPh>
    <rPh sb="4" eb="5">
      <t>アサ</t>
    </rPh>
    <phoneticPr fontId="3"/>
  </si>
  <si>
    <t>今治南（朝）</t>
    <rPh sb="0" eb="2">
      <t>イマバリ</t>
    </rPh>
    <rPh sb="2" eb="3">
      <t>ミナミ</t>
    </rPh>
    <rPh sb="4" eb="5">
      <t>アサ</t>
    </rPh>
    <phoneticPr fontId="3"/>
  </si>
  <si>
    <t>今治東（読）</t>
    <rPh sb="0" eb="2">
      <t>イマバリ</t>
    </rPh>
    <rPh sb="2" eb="3">
      <t>ヒガシ</t>
    </rPh>
    <rPh sb="4" eb="5">
      <t>ヨ</t>
    </rPh>
    <phoneticPr fontId="3"/>
  </si>
  <si>
    <t>五十崎（愛）</t>
    <rPh sb="0" eb="3">
      <t>イカザキ</t>
    </rPh>
    <rPh sb="4" eb="5">
      <t>アイ</t>
    </rPh>
    <phoneticPr fontId="3"/>
  </si>
  <si>
    <t>内子（愛）</t>
    <rPh sb="0" eb="2">
      <t>ウチコ</t>
    </rPh>
    <rPh sb="3" eb="4">
      <t>アイ</t>
    </rPh>
    <phoneticPr fontId="3"/>
  </si>
  <si>
    <t>大瀬（愛）</t>
    <rPh sb="0" eb="2">
      <t>オオセ</t>
    </rPh>
    <rPh sb="3" eb="4">
      <t>アイ</t>
    </rPh>
    <phoneticPr fontId="3"/>
  </si>
  <si>
    <t>内子（愛）</t>
    <rPh sb="0" eb="1">
      <t>ウチ</t>
    </rPh>
    <rPh sb="1" eb="2">
      <t>コ</t>
    </rPh>
    <rPh sb="3" eb="4">
      <t>アイ</t>
    </rPh>
    <phoneticPr fontId="3"/>
  </si>
  <si>
    <t>五十崎(合)</t>
    <rPh sb="0" eb="2">
      <t>ゴジュウ</t>
    </rPh>
    <rPh sb="2" eb="3">
      <t>サキ</t>
    </rPh>
    <rPh sb="3" eb="6">
      <t>ゴウ</t>
    </rPh>
    <phoneticPr fontId="3"/>
  </si>
  <si>
    <t>内子(合)</t>
    <rPh sb="0" eb="1">
      <t>ウチ</t>
    </rPh>
    <rPh sb="1" eb="2">
      <t>コ</t>
    </rPh>
    <rPh sb="2" eb="5">
      <t>ゴウ</t>
    </rPh>
    <phoneticPr fontId="3"/>
  </si>
  <si>
    <t>大瀬(合)</t>
    <rPh sb="0" eb="1">
      <t>ダイ</t>
    </rPh>
    <rPh sb="1" eb="2">
      <t>セ</t>
    </rPh>
    <rPh sb="2" eb="5">
      <t>ゴウ</t>
    </rPh>
    <phoneticPr fontId="3"/>
  </si>
  <si>
    <t>八幡浜（読）</t>
    <rPh sb="0" eb="2">
      <t>ヤハタ</t>
    </rPh>
    <rPh sb="2" eb="3">
      <t>ハマ</t>
    </rPh>
    <rPh sb="4" eb="5">
      <t>ヨ</t>
    </rPh>
    <phoneticPr fontId="3"/>
  </si>
  <si>
    <t>北伊予（松前）（朝）</t>
    <rPh sb="0" eb="3">
      <t>キタイヨ</t>
    </rPh>
    <rPh sb="4" eb="6">
      <t>マツマエ</t>
    </rPh>
    <rPh sb="8" eb="9">
      <t>アサ</t>
    </rPh>
    <phoneticPr fontId="3"/>
  </si>
  <si>
    <t>吉田(合)</t>
    <rPh sb="0" eb="1">
      <t>キチ</t>
    </rPh>
    <rPh sb="1" eb="2">
      <t>タ</t>
    </rPh>
    <rPh sb="2" eb="5">
      <t>ゴウ</t>
    </rPh>
    <phoneticPr fontId="3"/>
  </si>
  <si>
    <t>今治東(合)</t>
    <rPh sb="0" eb="2">
      <t>イマバリ</t>
    </rPh>
    <rPh sb="2" eb="3">
      <t>ヒガシ</t>
    </rPh>
    <rPh sb="3" eb="6">
      <t>ゴウ</t>
    </rPh>
    <phoneticPr fontId="3"/>
  </si>
  <si>
    <t>今治北(合)</t>
    <rPh sb="0" eb="2">
      <t>イマバリ</t>
    </rPh>
    <rPh sb="2" eb="3">
      <t>キタ</t>
    </rPh>
    <rPh sb="3" eb="6">
      <t>ゴウ</t>
    </rPh>
    <phoneticPr fontId="3"/>
  </si>
  <si>
    <t>宮　　浦(愛)</t>
    <rPh sb="0" eb="1">
      <t>ミヤ</t>
    </rPh>
    <rPh sb="3" eb="4">
      <t>ウラ</t>
    </rPh>
    <rPh sb="5" eb="6">
      <t>アイ</t>
    </rPh>
    <phoneticPr fontId="3"/>
  </si>
  <si>
    <t>垣生（愛）</t>
    <rPh sb="0" eb="1">
      <t>カキ</t>
    </rPh>
    <rPh sb="1" eb="2">
      <t>セイ</t>
    </rPh>
    <rPh sb="3" eb="4">
      <t>アイ</t>
    </rPh>
    <phoneticPr fontId="3"/>
  </si>
  <si>
    <t>三瓶(愛)</t>
    <rPh sb="0" eb="1">
      <t>サン</t>
    </rPh>
    <rPh sb="1" eb="2">
      <t>ビン</t>
    </rPh>
    <rPh sb="3" eb="4">
      <t>アイ</t>
    </rPh>
    <phoneticPr fontId="3"/>
  </si>
  <si>
    <t>今治(合)</t>
    <rPh sb="0" eb="2">
      <t>イマバリ</t>
    </rPh>
    <rPh sb="2" eb="5">
      <t>ゴウ</t>
    </rPh>
    <phoneticPr fontId="3"/>
  </si>
  <si>
    <t>今治（読）</t>
    <rPh sb="0" eb="2">
      <t>イマバリ</t>
    </rPh>
    <rPh sb="3" eb="4">
      <t>ヨ</t>
    </rPh>
    <phoneticPr fontId="3"/>
  </si>
  <si>
    <t>伊台（愛）</t>
    <rPh sb="0" eb="1">
      <t>イ</t>
    </rPh>
    <rPh sb="1" eb="2">
      <t>ダイ</t>
    </rPh>
    <rPh sb="3" eb="4">
      <t>アイ</t>
    </rPh>
    <phoneticPr fontId="3"/>
  </si>
  <si>
    <t>朝生田</t>
    <rPh sb="0" eb="2">
      <t>アソウ</t>
    </rPh>
    <rPh sb="2" eb="3">
      <t>タ</t>
    </rPh>
    <phoneticPr fontId="3"/>
  </si>
  <si>
    <t>出目(読)</t>
    <rPh sb="0" eb="2">
      <t>デメ</t>
    </rPh>
    <rPh sb="3" eb="4">
      <t>ドク</t>
    </rPh>
    <phoneticPr fontId="3"/>
  </si>
  <si>
    <t>宮　浦（愛）</t>
    <rPh sb="0" eb="1">
      <t>ミヤ</t>
    </rPh>
    <rPh sb="2" eb="3">
      <t>ウラ</t>
    </rPh>
    <rPh sb="4" eb="5">
      <t>アイ</t>
    </rPh>
    <phoneticPr fontId="3"/>
  </si>
  <si>
    <t>今治中央(朝)
（島        含）</t>
    <rPh sb="0" eb="2">
      <t>イマバリ</t>
    </rPh>
    <rPh sb="2" eb="4">
      <t>チュウオウ</t>
    </rPh>
    <rPh sb="5" eb="6">
      <t>アサ</t>
    </rPh>
    <rPh sb="9" eb="10">
      <t>シマ</t>
    </rPh>
    <rPh sb="18" eb="19">
      <t>フクミ</t>
    </rPh>
    <phoneticPr fontId="3"/>
  </si>
  <si>
    <t>鬼北（合）</t>
    <rPh sb="0" eb="1">
      <t>オニ</t>
    </rPh>
    <rPh sb="1" eb="2">
      <t>ホク</t>
    </rPh>
    <rPh sb="3" eb="4">
      <t>ゴウ</t>
    </rPh>
    <phoneticPr fontId="3"/>
  </si>
  <si>
    <t>　旧三島西含む</t>
    <rPh sb="1" eb="2">
      <t>キュウ</t>
    </rPh>
    <rPh sb="2" eb="4">
      <t>ミシマ</t>
    </rPh>
    <rPh sb="4" eb="5">
      <t>ニシ</t>
    </rPh>
    <rPh sb="5" eb="6">
      <t>フク</t>
    </rPh>
    <phoneticPr fontId="3"/>
  </si>
  <si>
    <t>小松（朝）</t>
    <rPh sb="0" eb="1">
      <t>ショウ</t>
    </rPh>
    <rPh sb="1" eb="2">
      <t>マツ</t>
    </rPh>
    <rPh sb="3" eb="4">
      <t>アサ</t>
    </rPh>
    <phoneticPr fontId="3"/>
  </si>
  <si>
    <t>小倉・近永(読)</t>
    <rPh sb="0" eb="2">
      <t>オグラ</t>
    </rPh>
    <rPh sb="3" eb="5">
      <t>チカナガ</t>
    </rPh>
    <rPh sb="6" eb="7">
      <t>ヨ</t>
    </rPh>
    <phoneticPr fontId="3"/>
  </si>
  <si>
    <t>四国中央(毎)</t>
    <rPh sb="0" eb="2">
      <t>シコク</t>
    </rPh>
    <rPh sb="2" eb="4">
      <t>チュウオウ</t>
    </rPh>
    <rPh sb="5" eb="6">
      <t>マイ</t>
    </rPh>
    <phoneticPr fontId="3"/>
  </si>
  <si>
    <t>しまなみ</t>
    <phoneticPr fontId="3"/>
  </si>
  <si>
    <t>大島（愛）</t>
    <rPh sb="0" eb="1">
      <t>ダイ</t>
    </rPh>
    <rPh sb="1" eb="2">
      <t>シマ</t>
    </rPh>
    <rPh sb="3" eb="4">
      <t>アイ</t>
    </rPh>
    <phoneticPr fontId="3"/>
  </si>
  <si>
    <t>三瓶(愛）</t>
    <rPh sb="0" eb="1">
      <t>サン</t>
    </rPh>
    <rPh sb="1" eb="2">
      <t>ビン</t>
    </rPh>
    <rPh sb="3" eb="4">
      <t>アイ</t>
    </rPh>
    <phoneticPr fontId="3"/>
  </si>
  <si>
    <t>松山中央（朝）</t>
    <rPh sb="0" eb="2">
      <t>マツヤマ</t>
    </rPh>
    <rPh sb="2" eb="4">
      <t>チュウオウ</t>
    </rPh>
    <rPh sb="5" eb="6">
      <t>アサ</t>
    </rPh>
    <phoneticPr fontId="3"/>
  </si>
  <si>
    <t>松山中央（合）</t>
    <rPh sb="0" eb="2">
      <t>マツヤマ</t>
    </rPh>
    <rPh sb="2" eb="4">
      <t>チュウオウ</t>
    </rPh>
    <rPh sb="5" eb="6">
      <t>ゴウ</t>
    </rPh>
    <phoneticPr fontId="3"/>
  </si>
  <si>
    <t>（北条東へ）</t>
    <rPh sb="1" eb="3">
      <t>ホウジョウ</t>
    </rPh>
    <rPh sb="3" eb="4">
      <t>ヒガシ</t>
    </rPh>
    <phoneticPr fontId="3"/>
  </si>
  <si>
    <t>東温川内支所（合）</t>
    <rPh sb="0" eb="2">
      <t>トウオン</t>
    </rPh>
    <rPh sb="2" eb="3">
      <t>カワ</t>
    </rPh>
    <rPh sb="3" eb="4">
      <t>ウチ</t>
    </rPh>
    <rPh sb="4" eb="6">
      <t>シショ</t>
    </rPh>
    <rPh sb="7" eb="8">
      <t>ゴウ</t>
    </rPh>
    <phoneticPr fontId="3"/>
  </si>
  <si>
    <t>東温川内支所（愛）</t>
    <rPh sb="0" eb="2">
      <t>トウオン</t>
    </rPh>
    <rPh sb="2" eb="3">
      <t>カワ</t>
    </rPh>
    <rPh sb="3" eb="4">
      <t>ウチ</t>
    </rPh>
    <rPh sb="4" eb="6">
      <t>シショ</t>
    </rPh>
    <rPh sb="7" eb="8">
      <t>アイ</t>
    </rPh>
    <phoneticPr fontId="3"/>
  </si>
  <si>
    <t>口総支所(合)</t>
    <rPh sb="0" eb="1">
      <t>クチ</t>
    </rPh>
    <rPh sb="1" eb="2">
      <t>ソウ</t>
    </rPh>
    <rPh sb="2" eb="4">
      <t>シショ</t>
    </rPh>
    <rPh sb="5" eb="6">
      <t>ゴウ</t>
    </rPh>
    <phoneticPr fontId="3"/>
  </si>
  <si>
    <t>口総支所（愛）</t>
    <rPh sb="0" eb="1">
      <t>クチ</t>
    </rPh>
    <rPh sb="1" eb="2">
      <t>ソウ</t>
    </rPh>
    <rPh sb="2" eb="4">
      <t>シショ</t>
    </rPh>
    <rPh sb="5" eb="6">
      <t>アイ</t>
    </rPh>
    <phoneticPr fontId="3"/>
  </si>
  <si>
    <t>口総支所(愛)</t>
    <rPh sb="0" eb="1">
      <t>クチ</t>
    </rPh>
    <rPh sb="1" eb="2">
      <t>ソウ</t>
    </rPh>
    <rPh sb="2" eb="4">
      <t>シショ</t>
    </rPh>
    <rPh sb="5" eb="6">
      <t>アイ</t>
    </rPh>
    <phoneticPr fontId="3"/>
  </si>
  <si>
    <t>宗方（愛）</t>
    <rPh sb="0" eb="2">
      <t>ムナカタ</t>
    </rPh>
    <rPh sb="3" eb="4">
      <t>アイ</t>
    </rPh>
    <phoneticPr fontId="3"/>
  </si>
  <si>
    <t>（東温へ）</t>
    <rPh sb="1" eb="3">
      <t>トウオン</t>
    </rPh>
    <phoneticPr fontId="3"/>
  </si>
  <si>
    <t>(東温へ）</t>
    <rPh sb="1" eb="3">
      <t>トウオン</t>
    </rPh>
    <phoneticPr fontId="3"/>
  </si>
  <si>
    <t>五十崎（愛）</t>
    <rPh sb="0" eb="3">
      <t>イカザキ</t>
    </rPh>
    <rPh sb="4" eb="5">
      <t>アイ</t>
    </rPh>
    <phoneticPr fontId="3"/>
  </si>
  <si>
    <t>（しまなみへ）</t>
    <phoneticPr fontId="3"/>
  </si>
  <si>
    <t>-</t>
    <phoneticPr fontId="3"/>
  </si>
  <si>
    <t>東予</t>
    <rPh sb="0" eb="2">
      <t>トウヨ</t>
    </rPh>
    <phoneticPr fontId="3"/>
  </si>
  <si>
    <t>（新居浜南へ）</t>
    <rPh sb="1" eb="4">
      <t>ニイハマ</t>
    </rPh>
    <rPh sb="4" eb="5">
      <t>ミナミ</t>
    </rPh>
    <phoneticPr fontId="3"/>
  </si>
  <si>
    <t>中　萩（愛）</t>
    <rPh sb="0" eb="1">
      <t>ナカ</t>
    </rPh>
    <rPh sb="2" eb="3">
      <t>ハギ</t>
    </rPh>
    <rPh sb="4" eb="5">
      <t>アイ</t>
    </rPh>
    <phoneticPr fontId="3"/>
  </si>
  <si>
    <t>生　名（愛）</t>
    <rPh sb="0" eb="1">
      <t>セイ</t>
    </rPh>
    <rPh sb="2" eb="3">
      <t>ナ</t>
    </rPh>
    <rPh sb="4" eb="5">
      <t>アイ</t>
    </rPh>
    <phoneticPr fontId="3"/>
  </si>
  <si>
    <t>東予南</t>
    <rPh sb="0" eb="2">
      <t>トウヨ</t>
    </rPh>
    <rPh sb="2" eb="3">
      <t>ミナミ</t>
    </rPh>
    <phoneticPr fontId="3"/>
  </si>
  <si>
    <t>平井</t>
    <rPh sb="0" eb="2">
      <t>ヒライ</t>
    </rPh>
    <phoneticPr fontId="3"/>
  </si>
  <si>
    <t>久米</t>
    <rPh sb="0" eb="2">
      <t>クメ</t>
    </rPh>
    <phoneticPr fontId="3"/>
  </si>
  <si>
    <t>雄郡（合）</t>
    <rPh sb="0" eb="1">
      <t>オス</t>
    </rPh>
    <rPh sb="1" eb="2">
      <t>グン</t>
    </rPh>
    <rPh sb="3" eb="4">
      <t>ゴウ</t>
    </rPh>
    <phoneticPr fontId="3"/>
  </si>
  <si>
    <t>竹原（合）</t>
    <rPh sb="0" eb="1">
      <t>タケ</t>
    </rPh>
    <rPh sb="1" eb="2">
      <t>ハラ</t>
    </rPh>
    <rPh sb="3" eb="4">
      <t>ゴウ</t>
    </rPh>
    <phoneticPr fontId="3"/>
  </si>
  <si>
    <t>松山城西（合）</t>
    <rPh sb="0" eb="2">
      <t>マツヤマ</t>
    </rPh>
    <rPh sb="2" eb="4">
      <t>ジョウセイ</t>
    </rPh>
    <rPh sb="5" eb="6">
      <t>ゴウ</t>
    </rPh>
    <phoneticPr fontId="3"/>
  </si>
  <si>
    <t>味生（合）</t>
    <rPh sb="0" eb="1">
      <t>アジ</t>
    </rPh>
    <rPh sb="1" eb="2">
      <t>イ</t>
    </rPh>
    <rPh sb="3" eb="4">
      <t>ゴウ</t>
    </rPh>
    <phoneticPr fontId="3"/>
  </si>
  <si>
    <t>-</t>
    <phoneticPr fontId="3"/>
  </si>
  <si>
    <t>番町（愛）</t>
    <rPh sb="0" eb="2">
      <t>バンチョウ</t>
    </rPh>
    <rPh sb="3" eb="4">
      <t>アイ</t>
    </rPh>
    <phoneticPr fontId="3"/>
  </si>
  <si>
    <t>雄郡（愛）</t>
    <rPh sb="0" eb="1">
      <t>オス</t>
    </rPh>
    <rPh sb="1" eb="2">
      <t>グン</t>
    </rPh>
    <rPh sb="3" eb="4">
      <t>アイ</t>
    </rPh>
    <phoneticPr fontId="3"/>
  </si>
  <si>
    <t>竹原（愛）</t>
    <rPh sb="0" eb="2">
      <t>タケハラ</t>
    </rPh>
    <rPh sb="3" eb="4">
      <t>アイ</t>
    </rPh>
    <phoneticPr fontId="3"/>
  </si>
  <si>
    <t>保免（愛）</t>
    <rPh sb="0" eb="1">
      <t>ホ</t>
    </rPh>
    <rPh sb="1" eb="2">
      <t>メン</t>
    </rPh>
    <rPh sb="3" eb="4">
      <t>アイ</t>
    </rPh>
    <phoneticPr fontId="3"/>
  </si>
  <si>
    <t>味生（愛）</t>
    <rPh sb="0" eb="1">
      <t>アジ</t>
    </rPh>
    <rPh sb="1" eb="2">
      <t>イ</t>
    </rPh>
    <rPh sb="3" eb="4">
      <t>アイ</t>
    </rPh>
    <phoneticPr fontId="3"/>
  </si>
  <si>
    <t>竹原（愛）</t>
    <rPh sb="0" eb="1">
      <t>タケ</t>
    </rPh>
    <rPh sb="1" eb="2">
      <t>ハラ</t>
    </rPh>
    <rPh sb="3" eb="4">
      <t>アイ</t>
    </rPh>
    <phoneticPr fontId="3"/>
  </si>
  <si>
    <t>（宇和島西へ）</t>
    <rPh sb="1" eb="4">
      <t>ウワジマ</t>
    </rPh>
    <rPh sb="4" eb="5">
      <t>ニシ</t>
    </rPh>
    <phoneticPr fontId="3"/>
  </si>
  <si>
    <t>（御荘へ）</t>
    <rPh sb="1" eb="3">
      <t>ミショウ</t>
    </rPh>
    <phoneticPr fontId="3"/>
  </si>
  <si>
    <t>道後東</t>
    <rPh sb="0" eb="2">
      <t>ドウゴ</t>
    </rPh>
    <rPh sb="2" eb="3">
      <t>ヒガシ</t>
    </rPh>
    <phoneticPr fontId="3"/>
  </si>
  <si>
    <t>（近永へ）</t>
    <rPh sb="1" eb="3">
      <t>チカナガ</t>
    </rPh>
    <phoneticPr fontId="3"/>
  </si>
  <si>
    <t>菊間（愛）</t>
    <rPh sb="0" eb="2">
      <t>キクマ</t>
    </rPh>
    <rPh sb="3" eb="4">
      <t>アイ</t>
    </rPh>
    <phoneticPr fontId="3"/>
  </si>
  <si>
    <t>亀岡（愛）</t>
    <rPh sb="0" eb="2">
      <t>カメオカ</t>
    </rPh>
    <rPh sb="3" eb="4">
      <t>アイ</t>
    </rPh>
    <phoneticPr fontId="3"/>
  </si>
  <si>
    <t>近永(愛)</t>
    <rPh sb="0" eb="2">
      <t>チカナガ</t>
    </rPh>
    <rPh sb="3" eb="4">
      <t>アイ</t>
    </rPh>
    <phoneticPr fontId="3"/>
  </si>
  <si>
    <t>多喜浜（愛）</t>
    <rPh sb="0" eb="3">
      <t>タキハマ</t>
    </rPh>
    <rPh sb="4" eb="5">
      <t>アイ</t>
    </rPh>
    <phoneticPr fontId="3"/>
  </si>
  <si>
    <t>西条東（合）</t>
    <rPh sb="0" eb="1">
      <t>ニシ</t>
    </rPh>
    <rPh sb="1" eb="2">
      <t>ジョウ</t>
    </rPh>
    <rPh sb="2" eb="3">
      <t>ヒガシ</t>
    </rPh>
    <rPh sb="4" eb="5">
      <t>ゴウ</t>
    </rPh>
    <phoneticPr fontId="3"/>
  </si>
  <si>
    <t>西条東(朝)</t>
    <rPh sb="0" eb="2">
      <t>サイジョウ</t>
    </rPh>
    <rPh sb="2" eb="3">
      <t>ヒガシ</t>
    </rPh>
    <rPh sb="4" eb="5">
      <t>アサ</t>
    </rPh>
    <phoneticPr fontId="3"/>
  </si>
  <si>
    <t>西条東(朝)</t>
    <rPh sb="0" eb="1">
      <t>ニシ</t>
    </rPh>
    <rPh sb="1" eb="2">
      <t>ジョウ</t>
    </rPh>
    <rPh sb="2" eb="3">
      <t>ヒガシ</t>
    </rPh>
    <rPh sb="4" eb="5">
      <t>アサ</t>
    </rPh>
    <phoneticPr fontId="3"/>
  </si>
  <si>
    <t>中萩（朝）</t>
    <rPh sb="0" eb="1">
      <t>ナカ</t>
    </rPh>
    <rPh sb="1" eb="2">
      <t>ハギ</t>
    </rPh>
    <rPh sb="3" eb="4">
      <t>アサ</t>
    </rPh>
    <phoneticPr fontId="3"/>
  </si>
  <si>
    <t>いよ西条（読）</t>
    <rPh sb="2" eb="4">
      <t>サイジョウ</t>
    </rPh>
    <rPh sb="5" eb="6">
      <t>ドク</t>
    </rPh>
    <phoneticPr fontId="3"/>
  </si>
  <si>
    <t>いよ西条(読)</t>
    <rPh sb="2" eb="4">
      <t>サイジョウ</t>
    </rPh>
    <rPh sb="5" eb="6">
      <t>ヨ</t>
    </rPh>
    <phoneticPr fontId="3"/>
  </si>
  <si>
    <t>-</t>
    <phoneticPr fontId="3"/>
  </si>
  <si>
    <t>野村(愛)</t>
    <rPh sb="0" eb="2">
      <t>ノムラ</t>
    </rPh>
    <rPh sb="3" eb="4">
      <t>アイ</t>
    </rPh>
    <phoneticPr fontId="3"/>
  </si>
  <si>
    <t>野村（合）</t>
    <rPh sb="0" eb="1">
      <t>ノ</t>
    </rPh>
    <rPh sb="1" eb="2">
      <t>ムラ</t>
    </rPh>
    <rPh sb="3" eb="4">
      <t>ゴウ</t>
    </rPh>
    <phoneticPr fontId="3"/>
  </si>
  <si>
    <t>-</t>
    <phoneticPr fontId="3"/>
  </si>
  <si>
    <t>野ノ江支所(合)</t>
    <rPh sb="0" eb="1">
      <t>ノ</t>
    </rPh>
    <rPh sb="2" eb="3">
      <t>エ</t>
    </rPh>
    <rPh sb="3" eb="5">
      <t>シショ</t>
    </rPh>
    <rPh sb="6" eb="7">
      <t>ゴウ</t>
    </rPh>
    <phoneticPr fontId="3"/>
  </si>
  <si>
    <t>大西（読）</t>
    <rPh sb="0" eb="2">
      <t>オオニシ</t>
    </rPh>
    <rPh sb="3" eb="4">
      <t>ヨ</t>
    </rPh>
    <phoneticPr fontId="3"/>
  </si>
  <si>
    <t>野ノ江支所(愛)</t>
    <rPh sb="0" eb="1">
      <t>ノ</t>
    </rPh>
    <rPh sb="2" eb="3">
      <t>エ</t>
    </rPh>
    <rPh sb="3" eb="5">
      <t>シショ</t>
    </rPh>
    <rPh sb="6" eb="7">
      <t>アイ</t>
    </rPh>
    <phoneticPr fontId="3"/>
  </si>
  <si>
    <t>波止浜（読）</t>
    <rPh sb="0" eb="1">
      <t>ナミ</t>
    </rPh>
    <rPh sb="1" eb="2">
      <t>ト</t>
    </rPh>
    <rPh sb="2" eb="3">
      <t>ハマ</t>
    </rPh>
    <rPh sb="4" eb="5">
      <t>ヨ</t>
    </rPh>
    <phoneticPr fontId="3"/>
  </si>
  <si>
    <t>菊　間（合）</t>
    <rPh sb="0" eb="1">
      <t>キク</t>
    </rPh>
    <rPh sb="2" eb="3">
      <t>アイダ</t>
    </rPh>
    <rPh sb="4" eb="5">
      <t>ゴウ</t>
    </rPh>
    <phoneticPr fontId="3"/>
  </si>
  <si>
    <t>亀　岡(合)</t>
    <rPh sb="0" eb="1">
      <t>カメ</t>
    </rPh>
    <rPh sb="2" eb="3">
      <t>オカ</t>
    </rPh>
    <rPh sb="4" eb="5">
      <t>ゴウ</t>
    </rPh>
    <phoneticPr fontId="3"/>
  </si>
  <si>
    <t>近永(愛)</t>
    <rPh sb="0" eb="2">
      <t>チカナガ</t>
    </rPh>
    <phoneticPr fontId="3"/>
  </si>
  <si>
    <t>西条
飯岡下島山（朝）</t>
    <rPh sb="0" eb="2">
      <t>サイジョウ</t>
    </rPh>
    <rPh sb="3" eb="5">
      <t>イイオカ</t>
    </rPh>
    <rPh sb="5" eb="6">
      <t>シモ</t>
    </rPh>
    <rPh sb="6" eb="8">
      <t>シマヤマ</t>
    </rPh>
    <rPh sb="9" eb="10">
      <t>アサ</t>
    </rPh>
    <phoneticPr fontId="3"/>
  </si>
  <si>
    <t>（北支所へ）</t>
    <rPh sb="1" eb="2">
      <t>キタ</t>
    </rPh>
    <rPh sb="2" eb="4">
      <t>シショ</t>
    </rPh>
    <phoneticPr fontId="3"/>
  </si>
  <si>
    <t>（大洲へ）</t>
    <rPh sb="1" eb="3">
      <t>オオズ</t>
    </rPh>
    <phoneticPr fontId="3"/>
  </si>
  <si>
    <t>三机(愛)</t>
    <rPh sb="0" eb="1">
      <t>サン</t>
    </rPh>
    <rPh sb="1" eb="2">
      <t>ツクエ</t>
    </rPh>
    <rPh sb="3" eb="4">
      <t>アイ</t>
    </rPh>
    <phoneticPr fontId="3"/>
  </si>
  <si>
    <t>城川（合）</t>
    <rPh sb="0" eb="2">
      <t>シロカワ</t>
    </rPh>
    <rPh sb="3" eb="4">
      <t>ゴウ</t>
    </rPh>
    <phoneticPr fontId="3"/>
  </si>
  <si>
    <t>大西（読）</t>
    <rPh sb="0" eb="1">
      <t>ダイ</t>
    </rPh>
    <rPh sb="1" eb="2">
      <t>ニシ</t>
    </rPh>
    <rPh sb="3" eb="4">
      <t>ヨ</t>
    </rPh>
    <phoneticPr fontId="3"/>
  </si>
  <si>
    <t>宇和土居(愛)</t>
    <rPh sb="0" eb="2">
      <t>ウワ</t>
    </rPh>
    <rPh sb="2" eb="4">
      <t>ドイ</t>
    </rPh>
    <rPh sb="5" eb="6">
      <t>アイ</t>
    </rPh>
    <phoneticPr fontId="3"/>
  </si>
  <si>
    <t>城川（愛）</t>
    <rPh sb="0" eb="2">
      <t>シロカワ</t>
    </rPh>
    <rPh sb="3" eb="4">
      <t>アイ</t>
    </rPh>
    <phoneticPr fontId="3"/>
  </si>
  <si>
    <t>卯之町(愛)</t>
    <rPh sb="0" eb="3">
      <t>ウノマチ</t>
    </rPh>
    <rPh sb="4" eb="5">
      <t>アイ</t>
    </rPh>
    <phoneticPr fontId="3"/>
  </si>
  <si>
    <t>城川 (愛)</t>
    <rPh sb="0" eb="2">
      <t>シロカワ</t>
    </rPh>
    <phoneticPr fontId="3"/>
  </si>
  <si>
    <t>卯之町(愛）</t>
    <rPh sb="0" eb="3">
      <t>ウノマチ</t>
    </rPh>
    <rPh sb="4" eb="5">
      <t>アイ</t>
    </rPh>
    <phoneticPr fontId="3"/>
  </si>
  <si>
    <t>佐　島(愛)</t>
    <rPh sb="0" eb="1">
      <t>サ</t>
    </rPh>
    <rPh sb="2" eb="3">
      <t>シマ</t>
    </rPh>
    <rPh sb="4" eb="5">
      <t>アイ</t>
    </rPh>
    <phoneticPr fontId="3"/>
  </si>
  <si>
    <t>佐　　島(愛)</t>
    <rPh sb="0" eb="1">
      <t>サ</t>
    </rPh>
    <rPh sb="3" eb="4">
      <t>シマ</t>
    </rPh>
    <rPh sb="5" eb="6">
      <t>アイ</t>
    </rPh>
    <phoneticPr fontId="3"/>
  </si>
  <si>
    <t>大島（愛）</t>
    <rPh sb="0" eb="2">
      <t>オオシマ</t>
    </rPh>
    <rPh sb="3" eb="4">
      <t>アイ</t>
    </rPh>
    <phoneticPr fontId="3"/>
  </si>
  <si>
    <t>宮窪（愛）</t>
    <rPh sb="0" eb="2">
      <t>ミヤクボ</t>
    </rPh>
    <rPh sb="3" eb="4">
      <t>アイ</t>
    </rPh>
    <phoneticPr fontId="3"/>
  </si>
  <si>
    <t>中 国 新 聞</t>
    <rPh sb="0" eb="1">
      <t>チュウ</t>
    </rPh>
    <rPh sb="2" eb="3">
      <t>クニ</t>
    </rPh>
    <rPh sb="4" eb="5">
      <t>シン</t>
    </rPh>
    <rPh sb="6" eb="7">
      <t>キ</t>
    </rPh>
    <phoneticPr fontId="3"/>
  </si>
  <si>
    <t>弓削（朝）</t>
    <rPh sb="0" eb="1">
      <t>ユミ</t>
    </rPh>
    <rPh sb="1" eb="2">
      <t>ケズ</t>
    </rPh>
    <rPh sb="3" eb="4">
      <t>アサ</t>
    </rPh>
    <phoneticPr fontId="3"/>
  </si>
  <si>
    <t>佐島（読）</t>
    <rPh sb="0" eb="2">
      <t>サジマ</t>
    </rPh>
    <rPh sb="3" eb="4">
      <t>ヨ</t>
    </rPh>
    <phoneticPr fontId="3"/>
  </si>
  <si>
    <t>生名（愛）</t>
    <rPh sb="0" eb="1">
      <t>ナマ</t>
    </rPh>
    <rPh sb="1" eb="2">
      <t>ナ</t>
    </rPh>
    <rPh sb="3" eb="4">
      <t>アイ</t>
    </rPh>
    <phoneticPr fontId="3"/>
  </si>
  <si>
    <t>越智郡（島嶼郡）（中国）</t>
    <rPh sb="0" eb="2">
      <t>オチ</t>
    </rPh>
    <rPh sb="2" eb="3">
      <t>グン</t>
    </rPh>
    <rPh sb="4" eb="5">
      <t>シマ</t>
    </rPh>
    <rPh sb="5" eb="6">
      <t>ショ</t>
    </rPh>
    <rPh sb="6" eb="7">
      <t>グン</t>
    </rPh>
    <rPh sb="9" eb="11">
      <t>チュウゴク</t>
    </rPh>
    <phoneticPr fontId="3"/>
  </si>
  <si>
    <t>（伊予東へ）</t>
    <rPh sb="1" eb="3">
      <t>イヨ</t>
    </rPh>
    <rPh sb="3" eb="4">
      <t>ヒガシ</t>
    </rPh>
    <phoneticPr fontId="3"/>
  </si>
  <si>
    <t>（松前へ）</t>
    <rPh sb="1" eb="3">
      <t>マサキ</t>
    </rPh>
    <phoneticPr fontId="3"/>
  </si>
  <si>
    <t>（新居浜西へ）</t>
    <rPh sb="1" eb="4">
      <t>ニイハマ</t>
    </rPh>
    <rPh sb="4" eb="5">
      <t>ニシ</t>
    </rPh>
    <phoneticPr fontId="3"/>
  </si>
  <si>
    <t>（丹原へ）</t>
    <rPh sb="1" eb="3">
      <t>タンバラ</t>
    </rPh>
    <phoneticPr fontId="3"/>
  </si>
  <si>
    <t>新居浜南（愛）</t>
    <rPh sb="0" eb="3">
      <t>ニイハマ</t>
    </rPh>
    <rPh sb="3" eb="4">
      <t>ミナミ</t>
    </rPh>
    <rPh sb="5" eb="6">
      <t>アイ</t>
    </rPh>
    <phoneticPr fontId="3"/>
  </si>
  <si>
    <t>宇和島中央(愛)</t>
    <rPh sb="0" eb="3">
      <t>ウワジマ</t>
    </rPh>
    <rPh sb="3" eb="5">
      <t>チュウオウ</t>
    </rPh>
    <rPh sb="6" eb="7">
      <t>アイ</t>
    </rPh>
    <phoneticPr fontId="3"/>
  </si>
  <si>
    <t>宇和島西
（北支所）（愛）</t>
    <rPh sb="0" eb="3">
      <t>ウワジマ</t>
    </rPh>
    <rPh sb="3" eb="4">
      <t>ニシ</t>
    </rPh>
    <rPh sb="6" eb="7">
      <t>キタ</t>
    </rPh>
    <rPh sb="7" eb="9">
      <t>シショ</t>
    </rPh>
    <rPh sb="11" eb="12">
      <t>アイ</t>
    </rPh>
    <phoneticPr fontId="3"/>
  </si>
  <si>
    <t>宇和島西（愛）</t>
    <rPh sb="0" eb="3">
      <t>ウワジマ</t>
    </rPh>
    <rPh sb="3" eb="4">
      <t>ニシ</t>
    </rPh>
    <rPh sb="5" eb="6">
      <t>アイ</t>
    </rPh>
    <phoneticPr fontId="3"/>
  </si>
  <si>
    <t>保内(合)</t>
    <rPh sb="0" eb="1">
      <t>ホ</t>
    </rPh>
    <rPh sb="1" eb="2">
      <t>ウチ</t>
    </rPh>
    <rPh sb="3" eb="4">
      <t>ゴウ</t>
    </rPh>
    <phoneticPr fontId="3"/>
  </si>
  <si>
    <t>三机(合)</t>
    <rPh sb="0" eb="1">
      <t>サン</t>
    </rPh>
    <rPh sb="1" eb="2">
      <t>ツクエ</t>
    </rPh>
    <rPh sb="3" eb="4">
      <t>ゴウ</t>
    </rPh>
    <phoneticPr fontId="3"/>
  </si>
  <si>
    <t>八幡浜東(愛)</t>
    <rPh sb="0" eb="2">
      <t>ヤハタ</t>
    </rPh>
    <rPh sb="2" eb="3">
      <t>ハマ</t>
    </rPh>
    <rPh sb="3" eb="4">
      <t>ヒガシ</t>
    </rPh>
    <rPh sb="5" eb="6">
      <t>アイ</t>
    </rPh>
    <phoneticPr fontId="3"/>
  </si>
  <si>
    <t>日土(愛)</t>
    <rPh sb="0" eb="1">
      <t>ヒ</t>
    </rPh>
    <rPh sb="1" eb="2">
      <t>ツチ</t>
    </rPh>
    <rPh sb="3" eb="4">
      <t>アイ</t>
    </rPh>
    <phoneticPr fontId="3"/>
  </si>
  <si>
    <t>保内(愛)</t>
    <rPh sb="0" eb="1">
      <t>ホ</t>
    </rPh>
    <rPh sb="1" eb="2">
      <t>ウチ</t>
    </rPh>
    <rPh sb="3" eb="4">
      <t>アイ</t>
    </rPh>
    <phoneticPr fontId="3"/>
  </si>
  <si>
    <t>野村(読）</t>
    <rPh sb="0" eb="1">
      <t>ノ</t>
    </rPh>
    <rPh sb="1" eb="2">
      <t>ムラ</t>
    </rPh>
    <rPh sb="3" eb="4">
      <t>ヨ</t>
    </rPh>
    <phoneticPr fontId="3"/>
  </si>
  <si>
    <t>-</t>
    <phoneticPr fontId="3"/>
  </si>
  <si>
    <t>保内(愛)</t>
    <rPh sb="0" eb="1">
      <t>ホ</t>
    </rPh>
    <rPh sb="1" eb="2">
      <t>ナイ</t>
    </rPh>
    <rPh sb="3" eb="4">
      <t>アイ</t>
    </rPh>
    <phoneticPr fontId="3"/>
  </si>
  <si>
    <t>（瀬戸崎へ）</t>
    <rPh sb="1" eb="4">
      <t>セトザキ</t>
    </rPh>
    <phoneticPr fontId="3"/>
  </si>
  <si>
    <t>（大島へ）</t>
    <rPh sb="1" eb="3">
      <t>オオシマ</t>
    </rPh>
    <phoneticPr fontId="3"/>
  </si>
  <si>
    <t>-</t>
    <phoneticPr fontId="3"/>
  </si>
  <si>
    <t>-</t>
    <phoneticPr fontId="3"/>
  </si>
  <si>
    <t>北条東(愛)</t>
  </si>
  <si>
    <t>北条東(愛)</t>
    <rPh sb="0" eb="2">
      <t>ホウジョウ</t>
    </rPh>
    <rPh sb="2" eb="3">
      <t>ヒガシ</t>
    </rPh>
    <rPh sb="4" eb="5">
      <t>アイ</t>
    </rPh>
    <phoneticPr fontId="3"/>
  </si>
  <si>
    <t>北条南(愛)</t>
    <rPh sb="0" eb="2">
      <t>ホウジョウ</t>
    </rPh>
    <rPh sb="2" eb="3">
      <t>ミナミ</t>
    </rPh>
    <phoneticPr fontId="3"/>
  </si>
  <si>
    <t>北条南(愛)</t>
    <phoneticPr fontId="3"/>
  </si>
  <si>
    <t>粟井(愛)</t>
    <phoneticPr fontId="3"/>
  </si>
  <si>
    <t>金生（三島東）</t>
    <rPh sb="0" eb="1">
      <t>キン</t>
    </rPh>
    <rPh sb="1" eb="2">
      <t>イ</t>
    </rPh>
    <rPh sb="3" eb="5">
      <t>ミシマ</t>
    </rPh>
    <rPh sb="5" eb="6">
      <t>ヒガシ</t>
    </rPh>
    <phoneticPr fontId="3"/>
  </si>
  <si>
    <t>鹿野川（愛）</t>
    <rPh sb="0" eb="2">
      <t>シカノ</t>
    </rPh>
    <rPh sb="2" eb="3">
      <t>カワ</t>
    </rPh>
    <rPh sb="4" eb="5">
      <t>アイ</t>
    </rPh>
    <phoneticPr fontId="3"/>
  </si>
  <si>
    <t>河辺（愛）</t>
    <rPh sb="0" eb="2">
      <t>カワベ</t>
    </rPh>
    <rPh sb="3" eb="4">
      <t>アイ</t>
    </rPh>
    <phoneticPr fontId="3"/>
  </si>
  <si>
    <t>八坂･福音寺(合)</t>
    <rPh sb="0" eb="1">
      <t>ハチ</t>
    </rPh>
    <rPh sb="1" eb="2">
      <t>サカ</t>
    </rPh>
    <rPh sb="3" eb="6">
      <t>フクインジ</t>
    </rPh>
    <rPh sb="7" eb="8">
      <t>ア</t>
    </rPh>
    <phoneticPr fontId="3"/>
  </si>
  <si>
    <t>久谷（合）</t>
    <rPh sb="0" eb="1">
      <t>ヒサシ</t>
    </rPh>
    <rPh sb="1" eb="2">
      <t>タニ</t>
    </rPh>
    <rPh sb="3" eb="4">
      <t>ゴウ</t>
    </rPh>
    <phoneticPr fontId="3"/>
  </si>
  <si>
    <t>荏原（合）</t>
    <rPh sb="0" eb="1">
      <t>ジン</t>
    </rPh>
    <rPh sb="1" eb="2">
      <t>ハラ</t>
    </rPh>
    <rPh sb="3" eb="4">
      <t>ゴウ</t>
    </rPh>
    <phoneticPr fontId="3"/>
  </si>
  <si>
    <t>久谷（愛）</t>
    <rPh sb="0" eb="1">
      <t>ヒサ</t>
    </rPh>
    <rPh sb="1" eb="2">
      <t>タニ</t>
    </rPh>
    <rPh sb="3" eb="4">
      <t>アイ</t>
    </rPh>
    <phoneticPr fontId="3"/>
  </si>
  <si>
    <t>荏原（愛）</t>
    <rPh sb="3" eb="4">
      <t>アイ</t>
    </rPh>
    <phoneticPr fontId="3"/>
  </si>
  <si>
    <t>八坂･福音寺(愛)</t>
    <rPh sb="0" eb="2">
      <t>ヤサカ</t>
    </rPh>
    <rPh sb="3" eb="6">
      <t>フクインジ</t>
    </rPh>
    <rPh sb="7" eb="8">
      <t>アイ</t>
    </rPh>
    <phoneticPr fontId="3"/>
  </si>
  <si>
    <t>久谷（愛）</t>
    <rPh sb="0" eb="2">
      <t>ヒサタニ</t>
    </rPh>
    <rPh sb="3" eb="4">
      <t>アイ</t>
    </rPh>
    <phoneticPr fontId="3"/>
  </si>
  <si>
    <t>荏原（愛）</t>
    <phoneticPr fontId="3"/>
  </si>
  <si>
    <t>砥部北（合）</t>
    <rPh sb="0" eb="1">
      <t>テイ</t>
    </rPh>
    <rPh sb="1" eb="2">
      <t>ブ</t>
    </rPh>
    <rPh sb="2" eb="3">
      <t>キタ</t>
    </rPh>
    <rPh sb="4" eb="5">
      <t>ゴウ</t>
    </rPh>
    <phoneticPr fontId="3"/>
  </si>
  <si>
    <t>砥部（愛）</t>
    <rPh sb="0" eb="1">
      <t>テイ</t>
    </rPh>
    <rPh sb="1" eb="2">
      <t>ブ</t>
    </rPh>
    <rPh sb="3" eb="4">
      <t>アイ</t>
    </rPh>
    <phoneticPr fontId="3"/>
  </si>
  <si>
    <t>砥部北（愛）</t>
    <rPh sb="0" eb="2">
      <t>トベ</t>
    </rPh>
    <rPh sb="2" eb="3">
      <t>キタ</t>
    </rPh>
    <rPh sb="4" eb="5">
      <t>アイ</t>
    </rPh>
    <phoneticPr fontId="3"/>
  </si>
  <si>
    <t>明浜（合）</t>
    <rPh sb="0" eb="2">
      <t>アケハマ</t>
    </rPh>
    <rPh sb="3" eb="4">
      <t>ゴウ</t>
    </rPh>
    <phoneticPr fontId="3"/>
  </si>
  <si>
    <t>明浜（愛）</t>
    <rPh sb="0" eb="2">
      <t>アケハマ</t>
    </rPh>
    <rPh sb="3" eb="4">
      <t>アイ</t>
    </rPh>
    <phoneticPr fontId="3"/>
  </si>
  <si>
    <t>明浜(愛)</t>
    <rPh sb="0" eb="2">
      <t>アケハマ</t>
    </rPh>
    <rPh sb="3" eb="4">
      <t>アイ</t>
    </rPh>
    <phoneticPr fontId="3"/>
  </si>
  <si>
    <t>四国中央(川之江)</t>
    <rPh sb="0" eb="2">
      <t>シコク</t>
    </rPh>
    <rPh sb="2" eb="4">
      <t>チュウオウ</t>
    </rPh>
    <phoneticPr fontId="3"/>
  </si>
  <si>
    <t>（明浜へ）</t>
    <rPh sb="1" eb="2">
      <t>メイ</t>
    </rPh>
    <rPh sb="2" eb="3">
      <t>ハマ</t>
    </rPh>
    <phoneticPr fontId="3"/>
  </si>
  <si>
    <t>（川之江へ）</t>
    <rPh sb="1" eb="4">
      <t>カワノエ</t>
    </rPh>
    <phoneticPr fontId="3"/>
  </si>
  <si>
    <t>四国中央(東支所)</t>
    <rPh sb="0" eb="2">
      <t>シコク</t>
    </rPh>
    <rPh sb="2" eb="4">
      <t>チュウオウ</t>
    </rPh>
    <rPh sb="5" eb="6">
      <t>ヒガシ</t>
    </rPh>
    <rPh sb="6" eb="8">
      <t>シショ</t>
    </rPh>
    <phoneticPr fontId="3"/>
  </si>
  <si>
    <t>四国中央(合)</t>
    <rPh sb="0" eb="2">
      <t>シコク</t>
    </rPh>
    <rPh sb="2" eb="4">
      <t>チュウオウ</t>
    </rPh>
    <rPh sb="5" eb="6">
      <t>ゴウ</t>
    </rPh>
    <phoneticPr fontId="3"/>
  </si>
  <si>
    <t>四国中央(西支所)</t>
    <rPh sb="0" eb="4">
      <t>シコクチュウオウ</t>
    </rPh>
    <rPh sb="5" eb="6">
      <t>ニシ</t>
    </rPh>
    <rPh sb="6" eb="8">
      <t>シショ</t>
    </rPh>
    <phoneticPr fontId="3"/>
  </si>
  <si>
    <t>四国中央(土居)</t>
    <rPh sb="0" eb="2">
      <t>シコク</t>
    </rPh>
    <rPh sb="2" eb="4">
      <t>チュウオウ</t>
    </rPh>
    <rPh sb="5" eb="7">
      <t>ドイ</t>
    </rPh>
    <phoneticPr fontId="3"/>
  </si>
  <si>
    <t>新居浜南（合）</t>
    <rPh sb="0" eb="3">
      <t>ニイハマ</t>
    </rPh>
    <rPh sb="3" eb="4">
      <t>ミナミ</t>
    </rPh>
    <rPh sb="5" eb="6">
      <t>ゴウ</t>
    </rPh>
    <phoneticPr fontId="3"/>
  </si>
  <si>
    <t>四国中央（愛）</t>
    <rPh sb="0" eb="4">
      <t>シコクチュウオウ</t>
    </rPh>
    <rPh sb="5" eb="6">
      <t>アイ</t>
    </rPh>
    <phoneticPr fontId="3"/>
  </si>
  <si>
    <t>四国中央西（愛）</t>
    <rPh sb="0" eb="2">
      <t>シコク</t>
    </rPh>
    <rPh sb="2" eb="4">
      <t>チュウオウ</t>
    </rPh>
    <rPh sb="4" eb="5">
      <t>ニシ</t>
    </rPh>
    <rPh sb="6" eb="7">
      <t>アイ</t>
    </rPh>
    <phoneticPr fontId="3"/>
  </si>
  <si>
    <t>(新居浜南(愛)へ)</t>
    <rPh sb="1" eb="4">
      <t>ニイハマ</t>
    </rPh>
    <rPh sb="4" eb="5">
      <t>ミナミ</t>
    </rPh>
    <rPh sb="6" eb="7">
      <t>アイ</t>
    </rPh>
    <phoneticPr fontId="3"/>
  </si>
  <si>
    <t>長浜(読)</t>
    <rPh sb="0" eb="1">
      <t>チョウ</t>
    </rPh>
    <rPh sb="1" eb="2">
      <t>ハマ</t>
    </rPh>
    <rPh sb="3" eb="4">
      <t>ヨ</t>
    </rPh>
    <phoneticPr fontId="3"/>
  </si>
  <si>
    <t>長浜（読）</t>
    <rPh sb="0" eb="1">
      <t>チョウ</t>
    </rPh>
    <rPh sb="1" eb="2">
      <t>ハマ</t>
    </rPh>
    <rPh sb="3" eb="4">
      <t>ヨ</t>
    </rPh>
    <phoneticPr fontId="3"/>
  </si>
  <si>
    <t>伊台（愛）</t>
    <rPh sb="0" eb="2">
      <t>イダイ</t>
    </rPh>
    <rPh sb="3" eb="4">
      <t>アイ</t>
    </rPh>
    <phoneticPr fontId="3"/>
  </si>
  <si>
    <t>伊台（愛）</t>
    <rPh sb="0" eb="2">
      <t>イダイ</t>
    </rPh>
    <rPh sb="3" eb="4">
      <t>アイ</t>
    </rPh>
    <phoneticPr fontId="3"/>
  </si>
  <si>
    <t>東温（愛）</t>
    <rPh sb="0" eb="1">
      <t>ヒガシ</t>
    </rPh>
    <rPh sb="1" eb="2">
      <t>オン</t>
    </rPh>
    <rPh sb="3" eb="4">
      <t>アイ</t>
    </rPh>
    <phoneticPr fontId="3"/>
  </si>
  <si>
    <t>東温（合）</t>
    <rPh sb="0" eb="1">
      <t>ヒガシ</t>
    </rPh>
    <rPh sb="1" eb="2">
      <t>オン</t>
    </rPh>
    <rPh sb="3" eb="4">
      <t>ア</t>
    </rPh>
    <phoneticPr fontId="3"/>
  </si>
  <si>
    <t>東温（合）</t>
    <rPh sb="0" eb="1">
      <t>ヒガシ</t>
    </rPh>
    <rPh sb="1" eb="2">
      <t>アツシ</t>
    </rPh>
    <rPh sb="3" eb="4">
      <t>ゴウ</t>
    </rPh>
    <phoneticPr fontId="3"/>
  </si>
  <si>
    <t>東温（愛）</t>
    <rPh sb="0" eb="1">
      <t>ヒガシ</t>
    </rPh>
    <rPh sb="1" eb="2">
      <t>アツシ</t>
    </rPh>
    <rPh sb="3" eb="4">
      <t>アイ</t>
    </rPh>
    <phoneticPr fontId="3"/>
  </si>
  <si>
    <t>東温（読）</t>
    <rPh sb="0" eb="1">
      <t>オン</t>
    </rPh>
    <phoneticPr fontId="3"/>
  </si>
  <si>
    <t>（美川へ）</t>
    <rPh sb="1" eb="3">
      <t>ミカワ</t>
    </rPh>
    <phoneticPr fontId="3"/>
  </si>
  <si>
    <t>清水（愛）</t>
    <rPh sb="0" eb="2">
      <t>シミズ</t>
    </rPh>
    <rPh sb="3" eb="4">
      <t>アイ</t>
    </rPh>
    <phoneticPr fontId="3"/>
  </si>
  <si>
    <t>上記以外</t>
    <rPh sb="0" eb="2">
      <t>ジョウキ</t>
    </rPh>
    <rPh sb="2" eb="4">
      <t>イガイ</t>
    </rPh>
    <phoneticPr fontId="3"/>
  </si>
  <si>
    <t>配送管理料</t>
    <rPh sb="0" eb="2">
      <t>ハイソウ</t>
    </rPh>
    <rPh sb="2" eb="4">
      <t>カンリ</t>
    </rPh>
    <rPh sb="4" eb="5">
      <t>リョウ</t>
    </rPh>
    <phoneticPr fontId="3"/>
  </si>
  <si>
    <t>全国紙
全域</t>
    <rPh sb="0" eb="3">
      <t>ゼンコクシ</t>
    </rPh>
    <rPh sb="4" eb="6">
      <t>ゼンイキ</t>
    </rPh>
    <phoneticPr fontId="3"/>
  </si>
  <si>
    <t>愛媛県下</t>
    <rPh sb="0" eb="2">
      <t>エヒメ</t>
    </rPh>
    <rPh sb="2" eb="3">
      <t>ケン</t>
    </rPh>
    <rPh sb="3" eb="4">
      <t>シタ</t>
    </rPh>
    <phoneticPr fontId="3"/>
  </si>
  <si>
    <t>・2023年4月より、配送管理料が別途必要です。
（左記以外のサイズについては別途お問合せ下さい）
・今治市（島嶼郡）・越智郡は、現地配送料として
Ｂ４＠２０銭、Ｂ３＠４０銭、Ｂ２＠６０銭加算されます。</t>
    <rPh sb="5" eb="6">
      <t>ネン</t>
    </rPh>
    <rPh sb="7" eb="8">
      <t>ガツ</t>
    </rPh>
    <rPh sb="11" eb="13">
      <t>ハイソウ</t>
    </rPh>
    <rPh sb="13" eb="15">
      <t>カンリ</t>
    </rPh>
    <rPh sb="15" eb="16">
      <t>リョウ</t>
    </rPh>
    <rPh sb="17" eb="19">
      <t>ベット</t>
    </rPh>
    <rPh sb="19" eb="21">
      <t>ヒツヨウ</t>
    </rPh>
    <rPh sb="26" eb="28">
      <t>サキ</t>
    </rPh>
    <rPh sb="28" eb="30">
      <t>イガイ</t>
    </rPh>
    <rPh sb="39" eb="41">
      <t>ベット</t>
    </rPh>
    <rPh sb="42" eb="44">
      <t>トイアワ</t>
    </rPh>
    <rPh sb="45" eb="46">
      <t>クダ</t>
    </rPh>
    <rPh sb="50" eb="51">
      <t>セン</t>
    </rPh>
    <rPh sb="57" eb="58">
      <t>セン</t>
    </rPh>
    <rPh sb="58" eb="60">
      <t>カサン</t>
    </rPh>
    <phoneticPr fontId="3"/>
  </si>
  <si>
    <t>吉田（愛）</t>
    <rPh sb="0" eb="1">
      <t>キチ</t>
    </rPh>
    <rPh sb="1" eb="2">
      <t>タ</t>
    </rPh>
    <rPh sb="3" eb="4">
      <t>アイ</t>
    </rPh>
    <phoneticPr fontId="3"/>
  </si>
  <si>
    <t>-</t>
    <phoneticPr fontId="3"/>
  </si>
  <si>
    <t>西条南（愛）</t>
    <rPh sb="0" eb="2">
      <t>サイジョウ</t>
    </rPh>
    <rPh sb="2" eb="3">
      <t>ミナミ</t>
    </rPh>
    <rPh sb="4" eb="5">
      <t>アイ</t>
    </rPh>
    <phoneticPr fontId="3"/>
  </si>
  <si>
    <t>西条南（愛）</t>
    <phoneticPr fontId="3"/>
  </si>
  <si>
    <t>丹原（愛）</t>
    <phoneticPr fontId="3"/>
  </si>
  <si>
    <t>宮窪（愛）</t>
    <rPh sb="0" eb="1">
      <t>ミヤ</t>
    </rPh>
    <rPh sb="1" eb="2">
      <t>クボ</t>
    </rPh>
    <rPh sb="3" eb="4">
      <t>アイ</t>
    </rPh>
    <phoneticPr fontId="3"/>
  </si>
  <si>
    <t>卯之町（合）</t>
    <rPh sb="0" eb="3">
      <t>ウノマチ</t>
    </rPh>
    <phoneticPr fontId="3"/>
  </si>
  <si>
    <t>津島（朝）</t>
    <rPh sb="0" eb="2">
      <t>ツシマ</t>
    </rPh>
    <rPh sb="3" eb="4">
      <t>アサ</t>
    </rPh>
    <phoneticPr fontId="3"/>
  </si>
  <si>
    <t>多喜浜（愛）</t>
    <phoneticPr fontId="3"/>
  </si>
  <si>
    <t>（大島へ）</t>
    <rPh sb="1" eb="3">
      <t>オオシマ</t>
    </rPh>
    <phoneticPr fontId="3"/>
  </si>
  <si>
    <t>波止浜(読)</t>
    <rPh sb="0" eb="1">
      <t>ナミ</t>
    </rPh>
    <rPh sb="1" eb="2">
      <t>ト</t>
    </rPh>
    <rPh sb="2" eb="3">
      <t>ハマ</t>
    </rPh>
    <rPh sb="4" eb="5">
      <t>ヨ</t>
    </rPh>
    <phoneticPr fontId="3"/>
  </si>
  <si>
    <t>（菊間へ）</t>
    <rPh sb="1" eb="3">
      <t>キクマ</t>
    </rPh>
    <phoneticPr fontId="3"/>
  </si>
  <si>
    <t>今治北</t>
    <rPh sb="0" eb="2">
      <t>イマバリ</t>
    </rPh>
    <rPh sb="2" eb="3">
      <t>キタ</t>
    </rPh>
    <phoneticPr fontId="3"/>
  </si>
  <si>
    <t>波止浜（合）</t>
    <rPh sb="0" eb="1">
      <t>ナミ</t>
    </rPh>
    <rPh sb="1" eb="2">
      <t>ド</t>
    </rPh>
    <rPh sb="2" eb="3">
      <t>ハマ</t>
    </rPh>
    <rPh sb="4" eb="5">
      <t>ゴウ</t>
    </rPh>
    <phoneticPr fontId="3"/>
  </si>
  <si>
    <t>波止浜（愛）</t>
    <rPh sb="0" eb="1">
      <t>ナミ</t>
    </rPh>
    <rPh sb="1" eb="2">
      <t>ド</t>
    </rPh>
    <rPh sb="2" eb="3">
      <t>ハマ</t>
    </rPh>
    <rPh sb="4" eb="5">
      <t>アイ</t>
    </rPh>
    <phoneticPr fontId="3"/>
  </si>
  <si>
    <t>（波止浜へ）</t>
    <rPh sb="1" eb="4">
      <t>ハシハマ</t>
    </rPh>
    <phoneticPr fontId="3"/>
  </si>
  <si>
    <t>（波止浜(愛)へ）</t>
    <rPh sb="1" eb="4">
      <t>ハシハマ</t>
    </rPh>
    <rPh sb="5" eb="6">
      <t>アイ</t>
    </rPh>
    <phoneticPr fontId="3"/>
  </si>
  <si>
    <t>宇和島北</t>
    <rPh sb="0" eb="3">
      <t>ウワジマ</t>
    </rPh>
    <rPh sb="3" eb="4">
      <t>キタ</t>
    </rPh>
    <phoneticPr fontId="3"/>
  </si>
  <si>
    <t>（今治中央へ）</t>
    <rPh sb="1" eb="3">
      <t>イマバリ</t>
    </rPh>
    <rPh sb="3" eb="5">
      <t>チュウオウ</t>
    </rPh>
    <phoneticPr fontId="3"/>
  </si>
  <si>
    <t>東予（愛）</t>
    <rPh sb="0" eb="2">
      <t>トウヨ</t>
    </rPh>
    <rPh sb="3" eb="4">
      <t>アイ</t>
    </rPh>
    <phoneticPr fontId="3"/>
  </si>
  <si>
    <t>丹原（愛）</t>
    <rPh sb="0" eb="2">
      <t>タンバラ</t>
    </rPh>
    <rPh sb="3" eb="4">
      <t>アイ</t>
    </rPh>
    <phoneticPr fontId="3"/>
  </si>
  <si>
    <t>東予(愛)</t>
    <rPh sb="0" eb="2">
      <t>トウヨ</t>
    </rPh>
    <rPh sb="3" eb="4">
      <t>アイ</t>
    </rPh>
    <phoneticPr fontId="3"/>
  </si>
  <si>
    <t>今治北(朝)</t>
    <rPh sb="0" eb="2">
      <t>イマバリ</t>
    </rPh>
    <rPh sb="2" eb="3">
      <t>キタ</t>
    </rPh>
    <rPh sb="4" eb="5">
      <t>アサ</t>
    </rPh>
    <phoneticPr fontId="3"/>
  </si>
  <si>
    <t>岩　城（愛）</t>
    <rPh sb="0" eb="1">
      <t>イワ</t>
    </rPh>
    <rPh sb="2" eb="3">
      <t>ジョウ</t>
    </rPh>
    <rPh sb="4" eb="5">
      <t>アイ</t>
    </rPh>
    <phoneticPr fontId="3"/>
  </si>
  <si>
    <t>（中山へ）</t>
    <rPh sb="1" eb="3">
      <t>ナカヤマ</t>
    </rPh>
    <phoneticPr fontId="3"/>
  </si>
  <si>
    <t>清水（愛）</t>
    <rPh sb="0" eb="2">
      <t>シミズ</t>
    </rPh>
    <rPh sb="3" eb="4">
      <t>アイ</t>
    </rPh>
    <phoneticPr fontId="3"/>
  </si>
  <si>
    <t>潮見（愛）</t>
    <rPh sb="0" eb="2">
      <t>シオミ</t>
    </rPh>
    <rPh sb="3" eb="4">
      <t>アイ</t>
    </rPh>
    <phoneticPr fontId="3"/>
  </si>
  <si>
    <t>清水（合）</t>
    <rPh sb="0" eb="1">
      <t>セイ</t>
    </rPh>
    <rPh sb="1" eb="2">
      <t>ミズ</t>
    </rPh>
    <rPh sb="3" eb="4">
      <t>ゴウ</t>
    </rPh>
    <phoneticPr fontId="3"/>
  </si>
  <si>
    <t>潮見（合）</t>
    <rPh sb="0" eb="1">
      <t>シオ</t>
    </rPh>
    <rPh sb="1" eb="2">
      <t>ミ</t>
    </rPh>
    <rPh sb="3" eb="4">
      <t>ゴウ</t>
    </rPh>
    <phoneticPr fontId="3"/>
  </si>
  <si>
    <t>伊方（愛）</t>
    <rPh sb="0" eb="2">
      <t>イカタ</t>
    </rPh>
    <rPh sb="3" eb="4">
      <t>アイ</t>
    </rPh>
    <phoneticPr fontId="3"/>
  </si>
  <si>
    <t>町見（愛）</t>
    <rPh sb="0" eb="1">
      <t>マチ</t>
    </rPh>
    <rPh sb="1" eb="2">
      <t>ミ</t>
    </rPh>
    <rPh sb="3" eb="4">
      <t>アイ</t>
    </rPh>
    <phoneticPr fontId="3"/>
  </si>
  <si>
    <t>三崎（愛）</t>
    <rPh sb="0" eb="2">
      <t>ミサキ</t>
    </rPh>
    <rPh sb="3" eb="4">
      <t>アイ</t>
    </rPh>
    <phoneticPr fontId="3"/>
  </si>
  <si>
    <t>西条西（愛）</t>
    <rPh sb="0" eb="2">
      <t>サイジョウ</t>
    </rPh>
    <rPh sb="2" eb="3">
      <t>ニシ</t>
    </rPh>
    <rPh sb="4" eb="5">
      <t>アイ</t>
    </rPh>
    <phoneticPr fontId="3"/>
  </si>
  <si>
    <t>（四国中央へ）</t>
    <rPh sb="1" eb="3">
      <t>シコク</t>
    </rPh>
    <rPh sb="3" eb="5">
      <t>チュウオウ</t>
    </rPh>
    <phoneticPr fontId="3"/>
  </si>
  <si>
    <t>新居浜南(愛)</t>
    <rPh sb="0" eb="1">
      <t>シン</t>
    </rPh>
    <rPh sb="1" eb="2">
      <t>キョ</t>
    </rPh>
    <rPh sb="2" eb="3">
      <t>ハマ</t>
    </rPh>
    <rPh sb="3" eb="4">
      <t>ミナミ</t>
    </rPh>
    <phoneticPr fontId="3"/>
  </si>
  <si>
    <t>新居浜中央(朝)</t>
    <rPh sb="0" eb="1">
      <t>シン</t>
    </rPh>
    <rPh sb="1" eb="2">
      <t>キョ</t>
    </rPh>
    <rPh sb="2" eb="3">
      <t>ハマ</t>
    </rPh>
    <rPh sb="3" eb="5">
      <t>チュウオウ</t>
    </rPh>
    <rPh sb="6" eb="7">
      <t>アサ</t>
    </rPh>
    <phoneticPr fontId="3"/>
  </si>
  <si>
    <t>新居浜中央(合)</t>
    <rPh sb="0" eb="1">
      <t>シン</t>
    </rPh>
    <rPh sb="1" eb="2">
      <t>キョ</t>
    </rPh>
    <rPh sb="2" eb="3">
      <t>ハマ</t>
    </rPh>
    <rPh sb="3" eb="5">
      <t>チュウオウ</t>
    </rPh>
    <rPh sb="6" eb="7">
      <t>ゴウ</t>
    </rPh>
    <phoneticPr fontId="3"/>
  </si>
  <si>
    <t>2024年10月現在</t>
    <rPh sb="4" eb="5">
      <t>ネン</t>
    </rPh>
    <rPh sb="7" eb="8">
      <t>ガツ</t>
    </rPh>
    <rPh sb="8" eb="10">
      <t>ゲンザイ</t>
    </rPh>
    <phoneticPr fontId="3"/>
  </si>
  <si>
    <t>粟井（堀江）（合）</t>
    <rPh sb="0" eb="2">
      <t>アワイ</t>
    </rPh>
    <rPh sb="3" eb="5">
      <t>ホリエ</t>
    </rPh>
    <rPh sb="7" eb="8">
      <t>ゴウ</t>
    </rPh>
    <phoneticPr fontId="3"/>
  </si>
  <si>
    <t>粟井(堀江)(愛)</t>
    <rPh sb="0" eb="2">
      <t>アワイ</t>
    </rPh>
    <rPh sb="3" eb="5">
      <t>ホリエ</t>
    </rPh>
    <rPh sb="7" eb="8">
      <t>アイ</t>
    </rPh>
    <phoneticPr fontId="3"/>
  </si>
  <si>
    <t>（新居浜南(愛)へ）</t>
    <rPh sb="1" eb="4">
      <t>ニイハマ</t>
    </rPh>
    <rPh sb="4" eb="5">
      <t>ミナミ</t>
    </rPh>
    <rPh sb="6" eb="7">
      <t>アイ</t>
    </rPh>
    <phoneticPr fontId="3"/>
  </si>
  <si>
    <t>粟井(堀江)(愛)</t>
    <phoneticPr fontId="3"/>
  </si>
  <si>
    <t>保内（愛）</t>
    <rPh sb="0" eb="1">
      <t>ホ</t>
    </rPh>
    <rPh sb="1" eb="2">
      <t>ウチ</t>
    </rPh>
    <rPh sb="3" eb="4">
      <t>アイ</t>
    </rPh>
    <phoneticPr fontId="3"/>
  </si>
  <si>
    <t>（新居浜南(愛)へ）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</si>
</sst>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176" formatCode="#,###&quot;枚&quot;"/>
    <numFmt numFmtId="177" formatCode="&quot;愛媛新聞合計　&quot;#,###"/>
    <numFmt numFmtId="178" formatCode="&quot;読売新聞合計　&quot;#,###"/>
    <numFmt numFmtId="179" formatCode="&quot;朝日新聞合計　&quot;#,###"/>
    <numFmt numFmtId="180" formatCode="&quot;毎日新聞合計　&quot;#,###"/>
    <numFmt numFmtId="181" formatCode="&quot;産経新聞合計　&quot;#,###"/>
    <numFmt numFmtId="182" formatCode="&quot;日経新聞合計　&quot;#,###"/>
    <numFmt numFmtId="183" formatCode="#,###&quot;枚 ／&quot;"/>
    <numFmt numFmtId="184" formatCode="&quot;@&quot;0.00"/>
    <numFmt numFmtId="185" formatCode="###,###&quot;枚&quot;"/>
    <numFmt numFmtId="186" formatCode="[$-411]yyyy&quot;年&quot;m&quot;月&quot;d&quot;日（&quot;aaaa&quot;）&quot;"/>
  </numFmts>
  <fonts count="5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2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7"/>
      <color indexed="8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>
        <f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44"/>
      </patternFill>
    </fill>
    <fill>
      <patternFill patternType="solid">
        <fgColor indexed="65"/>
        <b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26"/>
        <bgColor indexed="42"/>
      </patternFill>
    </fill>
    <fill>
      <patternFill patternType="solid">
        <fgColor indexed="42"/>
        <bgColor indexed="42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9" tint="0.39997558519241921"/>
        <bgColor indexed="64"/>
      </patternFill>
    </fill>
  </fills>
  <borders count="1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/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990">
    <xf numFmtId="0" fontId="0" fillId="0" borderId="0" xfId="0"/>
    <xf numFmtId="38" fontId="6" fillId="0" borderId="1" xfId="2" applyFont="1" applyFill="1" applyBorder="1" applyAlignment="1" applyProtection="1">
      <alignment vertical="center" shrinkToFit="1"/>
    </xf>
    <xf numFmtId="38" fontId="6" fillId="2" borderId="2" xfId="2" applyFont="1" applyFill="1" applyBorder="1" applyAlignment="1" applyProtection="1">
      <alignment horizontal="right" vertical="center" shrinkToFit="1"/>
    </xf>
    <xf numFmtId="0" fontId="9" fillId="0" borderId="0" xfId="3" applyFont="1" applyProtection="1">
      <alignment vertical="center"/>
    </xf>
    <xf numFmtId="38" fontId="12" fillId="0" borderId="0" xfId="2" applyFont="1" applyAlignment="1" applyProtection="1">
      <alignment vertical="center"/>
    </xf>
    <xf numFmtId="38" fontId="12" fillId="0" borderId="0" xfId="2" applyFont="1" applyBorder="1" applyAlignment="1" applyProtection="1">
      <alignment vertical="center"/>
    </xf>
    <xf numFmtId="38" fontId="13" fillId="0" borderId="0" xfId="2" applyFont="1" applyBorder="1" applyAlignment="1" applyProtection="1">
      <alignment horizontal="center" vertical="center"/>
    </xf>
    <xf numFmtId="38" fontId="12" fillId="0" borderId="3" xfId="2" applyFont="1" applyBorder="1" applyAlignment="1" applyProtection="1">
      <alignment horizontal="center" vertical="center"/>
    </xf>
    <xf numFmtId="0" fontId="11" fillId="0" borderId="0" xfId="3" applyFont="1" applyProtection="1">
      <alignment vertical="center"/>
    </xf>
    <xf numFmtId="38" fontId="11" fillId="3" borderId="4" xfId="2" applyFont="1" applyFill="1" applyBorder="1" applyAlignment="1" applyProtection="1">
      <alignment horizontal="center" vertical="center"/>
    </xf>
    <xf numFmtId="38" fontId="11" fillId="3" borderId="5" xfId="2" applyFont="1" applyFill="1" applyBorder="1" applyAlignment="1" applyProtection="1">
      <alignment horizontal="right" vertical="center"/>
    </xf>
    <xf numFmtId="38" fontId="10" fillId="3" borderId="5" xfId="2" applyFont="1" applyFill="1" applyBorder="1" applyAlignment="1" applyProtection="1">
      <alignment horizontal="right" vertical="center"/>
    </xf>
    <xf numFmtId="38" fontId="11" fillId="3" borderId="6" xfId="2" applyFont="1" applyFill="1" applyBorder="1" applyAlignment="1" applyProtection="1">
      <alignment horizontal="right" vertical="center"/>
    </xf>
    <xf numFmtId="38" fontId="10" fillId="3" borderId="6" xfId="2" applyFont="1" applyFill="1" applyBorder="1" applyAlignment="1" applyProtection="1">
      <alignment horizontal="right" vertical="center"/>
    </xf>
    <xf numFmtId="38" fontId="11" fillId="3" borderId="7" xfId="2" applyFont="1" applyFill="1" applyBorder="1" applyAlignment="1" applyProtection="1">
      <alignment horizontal="center" vertical="center"/>
    </xf>
    <xf numFmtId="38" fontId="11" fillId="3" borderId="3" xfId="2" applyFont="1" applyFill="1" applyBorder="1" applyAlignment="1" applyProtection="1">
      <alignment horizontal="right" vertical="center"/>
    </xf>
    <xf numFmtId="38" fontId="10" fillId="3" borderId="3" xfId="2" applyFont="1" applyFill="1" applyBorder="1" applyAlignment="1" applyProtection="1">
      <alignment horizontal="right" vertical="center"/>
    </xf>
    <xf numFmtId="38" fontId="11" fillId="3" borderId="8" xfId="2" applyFont="1" applyFill="1" applyBorder="1" applyAlignment="1" applyProtection="1">
      <alignment horizontal="right" vertical="center"/>
    </xf>
    <xf numFmtId="38" fontId="10" fillId="0" borderId="9" xfId="2" applyFont="1" applyFill="1" applyBorder="1" applyAlignment="1" applyProtection="1">
      <alignment horizontal="center" vertical="center"/>
    </xf>
    <xf numFmtId="0" fontId="8" fillId="0" borderId="0" xfId="4" applyFont="1" applyProtection="1">
      <alignment vertical="center"/>
    </xf>
    <xf numFmtId="0" fontId="15" fillId="0" borderId="7" xfId="0" applyFont="1" applyFill="1" applyBorder="1" applyProtection="1"/>
    <xf numFmtId="0" fontId="15" fillId="4" borderId="3" xfId="0" applyFont="1" applyFill="1" applyBorder="1" applyAlignment="1" applyProtection="1">
      <alignment horizontal="center"/>
    </xf>
    <xf numFmtId="0" fontId="0" fillId="0" borderId="0" xfId="0" applyProtection="1"/>
    <xf numFmtId="0" fontId="0" fillId="5" borderId="3" xfId="0" applyFill="1" applyBorder="1" applyProtection="1"/>
    <xf numFmtId="38" fontId="0" fillId="0" borderId="0" xfId="0" applyNumberFormat="1" applyProtection="1"/>
    <xf numFmtId="0" fontId="15" fillId="0" borderId="3" xfId="0" applyFont="1" applyBorder="1" applyProtection="1"/>
    <xf numFmtId="0" fontId="0" fillId="0" borderId="3" xfId="0" applyBorder="1" applyProtection="1"/>
    <xf numFmtId="38" fontId="5" fillId="0" borderId="0" xfId="2" applyFont="1" applyFill="1" applyAlignment="1" applyProtection="1">
      <alignment vertical="center" shrinkToFit="1"/>
    </xf>
    <xf numFmtId="38" fontId="6" fillId="0" borderId="0" xfId="2" applyFont="1" applyFill="1" applyAlignment="1" applyProtection="1">
      <alignment vertical="center" shrinkToFit="1"/>
    </xf>
    <xf numFmtId="38" fontId="6" fillId="2" borderId="11" xfId="2" applyFont="1" applyFill="1" applyBorder="1" applyAlignment="1" applyProtection="1">
      <alignment horizontal="left" vertical="center" shrinkToFit="1"/>
    </xf>
    <xf numFmtId="38" fontId="6" fillId="2" borderId="12" xfId="2" applyFont="1" applyFill="1" applyBorder="1" applyAlignment="1" applyProtection="1">
      <alignment horizontal="left" vertical="center" shrinkToFit="1"/>
    </xf>
    <xf numFmtId="38" fontId="6" fillId="2" borderId="13" xfId="2" applyFont="1" applyFill="1" applyBorder="1" applyAlignment="1" applyProtection="1">
      <alignment horizontal="left" vertical="center" shrinkToFit="1"/>
    </xf>
    <xf numFmtId="38" fontId="6" fillId="0" borderId="14" xfId="2" applyFont="1" applyFill="1" applyBorder="1" applyAlignment="1" applyProtection="1">
      <alignment vertical="center" shrinkToFit="1"/>
    </xf>
    <xf numFmtId="38" fontId="6" fillId="0" borderId="15" xfId="2" applyFont="1" applyFill="1" applyBorder="1" applyAlignment="1" applyProtection="1">
      <alignment vertical="center" shrinkToFit="1"/>
    </xf>
    <xf numFmtId="38" fontId="6" fillId="2" borderId="1" xfId="2" applyFont="1" applyFill="1" applyBorder="1" applyAlignment="1" applyProtection="1">
      <alignment horizontal="right" vertical="center" shrinkToFit="1"/>
    </xf>
    <xf numFmtId="38" fontId="6" fillId="2" borderId="16" xfId="2" applyFont="1" applyFill="1" applyBorder="1" applyAlignment="1" applyProtection="1">
      <alignment horizontal="center" vertical="center" shrinkToFit="1"/>
    </xf>
    <xf numFmtId="38" fontId="6" fillId="2" borderId="17" xfId="2" applyFont="1" applyFill="1" applyBorder="1" applyAlignment="1" applyProtection="1">
      <alignment horizontal="left" vertical="center" shrinkToFit="1"/>
    </xf>
    <xf numFmtId="38" fontId="6" fillId="0" borderId="18" xfId="2" applyFont="1" applyFill="1" applyBorder="1" applyAlignment="1" applyProtection="1">
      <alignment vertical="center" shrinkToFit="1"/>
    </xf>
    <xf numFmtId="38" fontId="6" fillId="0" borderId="11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 applyProtection="1">
      <alignment vertical="center" shrinkToFit="1"/>
    </xf>
    <xf numFmtId="38" fontId="6" fillId="0" borderId="19" xfId="2" applyFont="1" applyFill="1" applyBorder="1" applyAlignment="1" applyProtection="1">
      <alignment vertical="center" shrinkToFit="1"/>
    </xf>
    <xf numFmtId="38" fontId="6" fillId="0" borderId="20" xfId="2" applyFont="1" applyFill="1" applyBorder="1" applyAlignment="1" applyProtection="1">
      <alignment vertical="center" shrinkToFit="1"/>
    </xf>
    <xf numFmtId="38" fontId="5" fillId="0" borderId="0" xfId="2" applyFont="1" applyFill="1" applyBorder="1" applyAlignment="1" applyProtection="1">
      <alignment vertical="center" shrinkToFit="1"/>
    </xf>
    <xf numFmtId="38" fontId="5" fillId="2" borderId="0" xfId="2" applyFont="1" applyFill="1" applyAlignment="1" applyProtection="1">
      <alignment vertical="center" shrinkToFit="1"/>
    </xf>
    <xf numFmtId="5" fontId="10" fillId="0" borderId="10" xfId="2" applyNumberFormat="1" applyFont="1" applyFill="1" applyBorder="1" applyAlignment="1" applyProtection="1">
      <alignment horizontal="center" vertical="center"/>
    </xf>
    <xf numFmtId="38" fontId="11" fillId="6" borderId="16" xfId="2" applyFont="1" applyFill="1" applyBorder="1" applyAlignment="1" applyProtection="1">
      <alignment horizontal="center" vertical="center"/>
    </xf>
    <xf numFmtId="0" fontId="0" fillId="0" borderId="3" xfId="0" applyFill="1" applyBorder="1" applyProtection="1"/>
    <xf numFmtId="38" fontId="12" fillId="0" borderId="10" xfId="2" applyFont="1" applyBorder="1" applyAlignment="1" applyProtection="1">
      <alignment horizontal="center" vertical="center"/>
    </xf>
    <xf numFmtId="38" fontId="11" fillId="6" borderId="5" xfId="2" applyFont="1" applyFill="1" applyBorder="1" applyAlignment="1" applyProtection="1">
      <alignment horizontal="center" vertical="center"/>
    </xf>
    <xf numFmtId="38" fontId="12" fillId="0" borderId="0" xfId="2" applyFont="1" applyBorder="1" applyAlignment="1" applyProtection="1">
      <alignment horizontal="left" vertical="center"/>
    </xf>
    <xf numFmtId="38" fontId="5" fillId="2" borderId="21" xfId="2" applyFont="1" applyFill="1" applyBorder="1" applyAlignment="1" applyProtection="1">
      <alignment horizontal="distributed" vertical="center" shrinkToFit="1"/>
    </xf>
    <xf numFmtId="38" fontId="5" fillId="2" borderId="22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14" fillId="0" borderId="0" xfId="2" applyFont="1" applyAlignment="1" applyProtection="1">
      <alignment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38" fontId="19" fillId="0" borderId="2" xfId="1" applyNumberFormat="1" applyFont="1" applyBorder="1" applyAlignment="1" applyProtection="1">
      <alignment horizontal="center" vertical="center" shrinkToFit="1"/>
      <protection locked="0"/>
    </xf>
    <xf numFmtId="38" fontId="21" fillId="7" borderId="0" xfId="2" applyFont="1" applyFill="1" applyBorder="1" applyAlignment="1" applyProtection="1">
      <alignment horizontal="left" vertical="center" shrinkToFit="1"/>
    </xf>
    <xf numFmtId="38" fontId="15" fillId="0" borderId="3" xfId="2" applyFont="1" applyBorder="1" applyAlignment="1" applyProtection="1">
      <alignment horizontal="center" vertical="center"/>
    </xf>
    <xf numFmtId="38" fontId="15" fillId="0" borderId="3" xfId="2" applyFont="1" applyBorder="1" applyAlignment="1" applyProtection="1">
      <alignment horizontal="center" vertical="center" shrinkToFit="1"/>
    </xf>
    <xf numFmtId="38" fontId="2" fillId="0" borderId="3" xfId="2" applyFont="1" applyBorder="1" applyAlignment="1" applyProtection="1">
      <alignment horizontal="center" vertical="center"/>
    </xf>
    <xf numFmtId="184" fontId="8" fillId="7" borderId="3" xfId="2" applyNumberFormat="1" applyFont="1" applyFill="1" applyBorder="1" applyAlignment="1" applyProtection="1">
      <alignment horizontal="center" vertical="center"/>
    </xf>
    <xf numFmtId="38" fontId="6" fillId="0" borderId="0" xfId="2" applyFont="1" applyFill="1" applyAlignment="1" applyProtection="1">
      <alignment horizontal="distributed" vertical="center" shrinkToFit="1"/>
    </xf>
    <xf numFmtId="38" fontId="6" fillId="0" borderId="12" xfId="2" applyFont="1" applyFill="1" applyBorder="1" applyAlignment="1" applyProtection="1">
      <alignment horizontal="distributed" vertical="center" shrinkToFit="1"/>
    </xf>
    <xf numFmtId="38" fontId="5" fillId="0" borderId="0" xfId="2" applyFont="1" applyFill="1" applyAlignment="1" applyProtection="1">
      <alignment horizontal="distributed" vertical="center" shrinkToFit="1"/>
    </xf>
    <xf numFmtId="38" fontId="6" fillId="0" borderId="23" xfId="2" applyFont="1" applyFill="1" applyBorder="1" applyAlignment="1" applyProtection="1">
      <alignment horizontal="distributed" vertical="center" shrinkToFit="1"/>
    </xf>
    <xf numFmtId="38" fontId="5" fillId="0" borderId="24" xfId="2" applyFont="1" applyFill="1" applyBorder="1" applyAlignment="1" applyProtection="1">
      <alignment horizontal="distributed" vertical="center" shrinkToFit="1"/>
    </xf>
    <xf numFmtId="38" fontId="5" fillId="0" borderId="25" xfId="2" applyFont="1" applyFill="1" applyBorder="1" applyAlignment="1" applyProtection="1">
      <alignment horizontal="distributed" vertical="center" shrinkToFit="1"/>
    </xf>
    <xf numFmtId="38" fontId="5" fillId="2" borderId="25" xfId="2" applyFont="1" applyFill="1" applyBorder="1" applyAlignment="1" applyProtection="1">
      <alignment horizontal="left" vertical="center" shrinkToFit="1"/>
    </xf>
    <xf numFmtId="38" fontId="5" fillId="2" borderId="23" xfId="2" applyFont="1" applyFill="1" applyBorder="1" applyAlignment="1" applyProtection="1">
      <alignment horizontal="left" vertical="center" shrinkToFit="1"/>
    </xf>
    <xf numFmtId="38" fontId="5" fillId="2" borderId="24" xfId="2" applyFont="1" applyFill="1" applyBorder="1" applyAlignment="1" applyProtection="1">
      <alignment horizontal="left" vertical="center" shrinkToFit="1"/>
    </xf>
    <xf numFmtId="38" fontId="5" fillId="2" borderId="12" xfId="2" applyFont="1" applyFill="1" applyBorder="1" applyAlignment="1" applyProtection="1">
      <alignment horizontal="left" vertical="center" shrinkToFit="1"/>
    </xf>
    <xf numFmtId="38" fontId="5" fillId="2" borderId="11" xfId="2" applyFont="1" applyFill="1" applyBorder="1" applyAlignment="1" applyProtection="1">
      <alignment horizontal="distributed" vertical="center" shrinkToFit="1"/>
    </xf>
    <xf numFmtId="38" fontId="5" fillId="2" borderId="24" xfId="2" applyFont="1" applyFill="1" applyBorder="1" applyAlignment="1" applyProtection="1">
      <alignment horizontal="distributed" vertical="center" shrinkToFit="1"/>
    </xf>
    <xf numFmtId="38" fontId="5" fillId="2" borderId="12" xfId="2" applyFont="1" applyFill="1" applyBorder="1" applyAlignment="1" applyProtection="1">
      <alignment horizontal="distributed" vertical="center" shrinkToFit="1"/>
    </xf>
    <xf numFmtId="38" fontId="5" fillId="2" borderId="8" xfId="2" applyFont="1" applyFill="1" applyBorder="1" applyAlignment="1" applyProtection="1">
      <alignment horizontal="distributed" vertical="center" shrinkToFit="1"/>
    </xf>
    <xf numFmtId="38" fontId="6" fillId="0" borderId="21" xfId="2" applyFont="1" applyFill="1" applyBorder="1" applyAlignment="1" applyProtection="1">
      <alignment horizontal="distributed" vertical="center" shrinkToFit="1"/>
    </xf>
    <xf numFmtId="38" fontId="6" fillId="0" borderId="26" xfId="2" applyFont="1" applyFill="1" applyBorder="1" applyAlignment="1" applyProtection="1">
      <alignment horizontal="distributed" vertical="center" shrinkToFit="1"/>
    </xf>
    <xf numFmtId="38" fontId="5" fillId="2" borderId="26" xfId="2" applyFont="1" applyFill="1" applyBorder="1" applyAlignment="1" applyProtection="1">
      <alignment horizontal="distributed" vertical="center" shrinkToFit="1"/>
    </xf>
    <xf numFmtId="38" fontId="5" fillId="2" borderId="26" xfId="2" applyFont="1" applyFill="1" applyBorder="1" applyAlignment="1" applyProtection="1">
      <alignment horizontal="left" vertical="center" shrinkToFit="1"/>
    </xf>
    <xf numFmtId="38" fontId="5" fillId="2" borderId="21" xfId="2" applyFont="1" applyFill="1" applyBorder="1" applyAlignment="1" applyProtection="1">
      <alignment horizontal="left" vertical="center" shrinkToFit="1"/>
    </xf>
    <xf numFmtId="38" fontId="17" fillId="0" borderId="27" xfId="2" applyFont="1" applyFill="1" applyBorder="1" applyAlignment="1" applyProtection="1">
      <alignment vertical="center" shrinkToFit="1"/>
    </xf>
    <xf numFmtId="38" fontId="16" fillId="0" borderId="0" xfId="2" applyFont="1" applyFill="1" applyAlignment="1" applyProtection="1">
      <alignment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5" fillId="0" borderId="15" xfId="2" applyFont="1" applyFill="1" applyBorder="1" applyAlignment="1" applyProtection="1">
      <alignment vertical="center" shrinkToFit="1"/>
    </xf>
    <xf numFmtId="38" fontId="5" fillId="2" borderId="0" xfId="2" applyFont="1" applyFill="1" applyBorder="1" applyAlignment="1" applyProtection="1">
      <alignment horizontal="distributed" vertical="center" shrinkToFit="1"/>
    </xf>
    <xf numFmtId="38" fontId="5" fillId="2" borderId="16" xfId="2" applyFont="1" applyFill="1" applyBorder="1" applyAlignment="1" applyProtection="1">
      <alignment horizontal="distributed" vertical="center" shrinkToFit="1"/>
    </xf>
    <xf numFmtId="38" fontId="5" fillId="2" borderId="0" xfId="2" applyFont="1" applyFill="1" applyBorder="1" applyAlignment="1" applyProtection="1">
      <alignment horizontal="center" vertical="center" shrinkToFit="1"/>
    </xf>
    <xf numFmtId="38" fontId="5" fillId="2" borderId="17" xfId="2" applyFont="1" applyFill="1" applyBorder="1" applyAlignment="1" applyProtection="1">
      <alignment horizontal="distributed" vertical="center" shrinkToFit="1"/>
    </xf>
    <xf numFmtId="38" fontId="6" fillId="2" borderId="28" xfId="2" applyFont="1" applyFill="1" applyBorder="1" applyAlignment="1" applyProtection="1">
      <alignment horizontal="left" vertical="center" shrinkToFit="1"/>
    </xf>
    <xf numFmtId="38" fontId="6" fillId="2" borderId="26" xfId="2" applyFont="1" applyFill="1" applyBorder="1" applyAlignment="1" applyProtection="1">
      <alignment horizontal="left" vertical="center" shrinkToFit="1"/>
    </xf>
    <xf numFmtId="38" fontId="17" fillId="0" borderId="1" xfId="2" applyFont="1" applyFill="1" applyBorder="1" applyAlignment="1" applyProtection="1">
      <alignment vertical="center" shrinkToFit="1"/>
    </xf>
    <xf numFmtId="38" fontId="7" fillId="0" borderId="16" xfId="2" applyFont="1" applyFill="1" applyBorder="1" applyAlignment="1" applyProtection="1">
      <alignment vertical="center" shrinkToFit="1"/>
    </xf>
    <xf numFmtId="38" fontId="7" fillId="0" borderId="0" xfId="2" applyFont="1" applyFill="1" applyBorder="1" applyAlignment="1" applyProtection="1">
      <alignment vertical="center" shrinkToFit="1"/>
    </xf>
    <xf numFmtId="38" fontId="5" fillId="2" borderId="1" xfId="2" applyFont="1" applyFill="1" applyBorder="1" applyAlignment="1" applyProtection="1">
      <alignment horizontal="center" vertical="center" shrinkToFit="1"/>
    </xf>
    <xf numFmtId="38" fontId="5" fillId="2" borderId="1" xfId="2" applyFont="1" applyFill="1" applyBorder="1" applyAlignment="1" applyProtection="1">
      <alignment vertical="center" shrinkToFit="1"/>
    </xf>
    <xf numFmtId="38" fontId="5" fillId="2" borderId="2" xfId="2" applyFont="1" applyFill="1" applyBorder="1" applyAlignment="1" applyProtection="1">
      <alignment horizontal="distributed" vertical="center" shrinkToFit="1"/>
    </xf>
    <xf numFmtId="38" fontId="7" fillId="2" borderId="2" xfId="2" applyFont="1" applyFill="1" applyBorder="1" applyAlignment="1" applyProtection="1">
      <alignment horizontal="right" vertical="center" shrinkToFit="1"/>
    </xf>
    <xf numFmtId="38" fontId="7" fillId="2" borderId="7" xfId="2" applyFont="1" applyFill="1" applyBorder="1" applyAlignment="1" applyProtection="1">
      <alignment horizontal="right" vertical="center" shrinkToFit="1"/>
    </xf>
    <xf numFmtId="38" fontId="16" fillId="0" borderId="14" xfId="2" applyFont="1" applyFill="1" applyBorder="1" applyAlignment="1" applyProtection="1">
      <alignment horizontal="center" vertical="center" shrinkToFit="1"/>
    </xf>
    <xf numFmtId="38" fontId="17" fillId="0" borderId="14" xfId="2" applyFont="1" applyFill="1" applyBorder="1" applyAlignment="1" applyProtection="1">
      <alignment horizontal="center" vertical="center" shrinkToFit="1"/>
    </xf>
    <xf numFmtId="38" fontId="17" fillId="2" borderId="8" xfId="2" applyFont="1" applyFill="1" applyBorder="1" applyAlignment="1" applyProtection="1">
      <alignment horizontal="distributed" vertical="center" shrinkToFit="1"/>
    </xf>
    <xf numFmtId="38" fontId="17" fillId="2" borderId="2" xfId="2" applyFont="1" applyFill="1" applyBorder="1" applyAlignment="1" applyProtection="1">
      <alignment horizontal="distributed" vertical="center" shrinkToFit="1"/>
    </xf>
    <xf numFmtId="38" fontId="15" fillId="8" borderId="7" xfId="2" applyFont="1" applyFill="1" applyBorder="1" applyAlignment="1" applyProtection="1">
      <alignment horizontal="distributed" vertical="center" justifyLastLine="1"/>
    </xf>
    <xf numFmtId="38" fontId="15" fillId="8" borderId="3" xfId="2" applyFont="1" applyFill="1" applyBorder="1" applyAlignment="1" applyProtection="1">
      <alignment horizontal="distributed" vertical="center" justifyLastLine="1"/>
    </xf>
    <xf numFmtId="38" fontId="15" fillId="8" borderId="3" xfId="2" applyFont="1" applyFill="1" applyBorder="1" applyAlignment="1" applyProtection="1">
      <alignment horizontal="center" vertical="center"/>
    </xf>
    <xf numFmtId="38" fontId="7" fillId="9" borderId="29" xfId="2" applyFont="1" applyFill="1" applyBorder="1" applyAlignment="1" applyProtection="1">
      <alignment horizontal="right" vertical="center" shrinkToFit="1"/>
    </xf>
    <xf numFmtId="38" fontId="17" fillId="9" borderId="17" xfId="2" applyFont="1" applyFill="1" applyBorder="1" applyAlignment="1" applyProtection="1">
      <alignment horizontal="distributed" vertical="center" shrinkToFit="1"/>
    </xf>
    <xf numFmtId="38" fontId="17" fillId="9" borderId="29" xfId="2" applyFont="1" applyFill="1" applyBorder="1" applyAlignment="1" applyProtection="1">
      <alignment horizontal="distributed" vertical="center" shrinkToFit="1"/>
    </xf>
    <xf numFmtId="38" fontId="17" fillId="9" borderId="22" xfId="2" applyFont="1" applyFill="1" applyBorder="1" applyAlignment="1" applyProtection="1">
      <alignment horizontal="distributed" vertical="center" shrinkToFit="1"/>
    </xf>
    <xf numFmtId="38" fontId="17" fillId="9" borderId="30" xfId="2" applyFont="1" applyFill="1" applyBorder="1" applyAlignment="1" applyProtection="1">
      <alignment horizontal="distributed" vertical="center" shrinkToFit="1"/>
    </xf>
    <xf numFmtId="38" fontId="5" fillId="9" borderId="22" xfId="2" applyFont="1" applyFill="1" applyBorder="1" applyAlignment="1" applyProtection="1">
      <alignment horizontal="distributed" vertical="center" shrinkToFit="1"/>
    </xf>
    <xf numFmtId="38" fontId="5" fillId="9" borderId="17" xfId="2" applyFont="1" applyFill="1" applyBorder="1" applyAlignment="1" applyProtection="1">
      <alignment horizontal="distributed" vertical="center" shrinkToFit="1"/>
    </xf>
    <xf numFmtId="38" fontId="16" fillId="2" borderId="11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shrinkToFit="1"/>
    </xf>
    <xf numFmtId="38" fontId="16" fillId="0" borderId="21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center" vertical="center" shrinkToFit="1"/>
    </xf>
    <xf numFmtId="38" fontId="17" fillId="0" borderId="31" xfId="2" applyFont="1" applyFill="1" applyBorder="1" applyAlignment="1" applyProtection="1">
      <alignment horizontal="distributed" vertical="center" shrinkToFit="1"/>
    </xf>
    <xf numFmtId="38" fontId="17" fillId="0" borderId="32" xfId="2" applyFont="1" applyFill="1" applyBorder="1" applyAlignment="1" applyProtection="1">
      <alignment horizontal="center" vertical="center" shrinkToFit="1"/>
    </xf>
    <xf numFmtId="38" fontId="17" fillId="0" borderId="33" xfId="2" applyFont="1" applyFill="1" applyBorder="1" applyAlignment="1" applyProtection="1">
      <alignment horizontal="center" vertical="center" shrinkToFit="1"/>
    </xf>
    <xf numFmtId="38" fontId="17" fillId="0" borderId="34" xfId="2" applyFont="1" applyFill="1" applyBorder="1" applyAlignment="1" applyProtection="1">
      <alignment horizontal="center" vertical="center" shrinkToFit="1"/>
    </xf>
    <xf numFmtId="38" fontId="17" fillId="0" borderId="35" xfId="2" applyFont="1" applyFill="1" applyBorder="1" applyAlignment="1" applyProtection="1">
      <alignment horizontal="distributed" vertical="center" shrinkToFit="1"/>
    </xf>
    <xf numFmtId="38" fontId="16" fillId="0" borderId="24" xfId="2" applyFont="1" applyFill="1" applyBorder="1" applyAlignment="1" applyProtection="1">
      <alignment horizontal="distributed" vertical="center" shrinkToFit="1"/>
    </xf>
    <xf numFmtId="38" fontId="16" fillId="0" borderId="12" xfId="2" applyFont="1" applyFill="1" applyBorder="1" applyAlignment="1" applyProtection="1">
      <alignment horizontal="distributed" vertical="center" shrinkToFit="1"/>
    </xf>
    <xf numFmtId="38" fontId="16" fillId="0" borderId="26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distributed" vertical="center" shrinkToFit="1"/>
    </xf>
    <xf numFmtId="38" fontId="16" fillId="0" borderId="18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6" fillId="0" borderId="11" xfId="2" applyFont="1" applyFill="1" applyBorder="1" applyAlignment="1" applyProtection="1">
      <alignment horizontal="distributed" vertical="center" shrinkToFit="1"/>
    </xf>
    <xf numFmtId="38" fontId="16" fillId="0" borderId="25" xfId="2" applyFont="1" applyFill="1" applyBorder="1" applyAlignment="1" applyProtection="1">
      <alignment horizontal="distributed" vertical="center" shrinkToFit="1"/>
    </xf>
    <xf numFmtId="38" fontId="7" fillId="0" borderId="12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center" vertical="center" shrinkToFit="1"/>
    </xf>
    <xf numFmtId="38" fontId="30" fillId="0" borderId="36" xfId="2" applyFont="1" applyFill="1" applyBorder="1" applyAlignment="1" applyProtection="1">
      <alignment horizontal="right" vertical="center" shrinkToFit="1"/>
    </xf>
    <xf numFmtId="38" fontId="31" fillId="0" borderId="37" xfId="2" applyFont="1" applyFill="1" applyBorder="1" applyAlignment="1" applyProtection="1">
      <alignment horizontal="right" vertical="center" shrinkToFit="1"/>
      <protection locked="0"/>
    </xf>
    <xf numFmtId="38" fontId="30" fillId="0" borderId="38" xfId="2" applyFont="1" applyFill="1" applyBorder="1" applyAlignment="1" applyProtection="1">
      <alignment horizontal="right" vertical="center" shrinkToFit="1"/>
    </xf>
    <xf numFmtId="38" fontId="30" fillId="0" borderId="39" xfId="2" applyFont="1" applyFill="1" applyBorder="1" applyAlignment="1" applyProtection="1">
      <alignment horizontal="right" vertical="center" shrinkToFit="1"/>
    </xf>
    <xf numFmtId="38" fontId="31" fillId="0" borderId="40" xfId="2" applyFont="1" applyFill="1" applyBorder="1" applyAlignment="1" applyProtection="1">
      <alignment horizontal="right" vertical="center" shrinkToFit="1"/>
      <protection locked="0"/>
    </xf>
    <xf numFmtId="38" fontId="31" fillId="0" borderId="41" xfId="2" applyFont="1" applyFill="1" applyBorder="1" applyAlignment="1" applyProtection="1">
      <alignment horizontal="right" vertical="center" shrinkToFit="1"/>
      <protection locked="0"/>
    </xf>
    <xf numFmtId="38" fontId="34" fillId="0" borderId="41" xfId="2" applyFont="1" applyFill="1" applyBorder="1" applyAlignment="1" applyProtection="1">
      <alignment horizontal="right" vertical="center" shrinkToFit="1"/>
    </xf>
    <xf numFmtId="38" fontId="34" fillId="0" borderId="42" xfId="2" applyFont="1" applyFill="1" applyBorder="1" applyAlignment="1" applyProtection="1">
      <alignment horizontal="right" vertical="center" shrinkToFit="1"/>
    </xf>
    <xf numFmtId="38" fontId="31" fillId="0" borderId="43" xfId="2" applyFont="1" applyFill="1" applyBorder="1" applyAlignment="1" applyProtection="1">
      <alignment horizontal="right" vertical="center" shrinkToFit="1"/>
      <protection locked="0"/>
    </xf>
    <xf numFmtId="38" fontId="34" fillId="0" borderId="37" xfId="2" applyFont="1" applyFill="1" applyBorder="1" applyAlignment="1" applyProtection="1">
      <alignment horizontal="right" vertical="center" shrinkToFit="1"/>
    </xf>
    <xf numFmtId="38" fontId="34" fillId="0" borderId="40" xfId="2" applyFont="1" applyFill="1" applyBorder="1" applyAlignment="1" applyProtection="1">
      <alignment horizontal="right" vertical="center" shrinkToFit="1"/>
    </xf>
    <xf numFmtId="38" fontId="31" fillId="0" borderId="44" xfId="2" applyFont="1" applyFill="1" applyBorder="1" applyAlignment="1" applyProtection="1">
      <alignment horizontal="right" vertical="center" shrinkToFit="1"/>
      <protection locked="0"/>
    </xf>
    <xf numFmtId="38" fontId="16" fillId="2" borderId="25" xfId="2" applyFont="1" applyFill="1" applyBorder="1" applyAlignment="1" applyProtection="1">
      <alignment horizontal="distributed" vertical="center" shrinkToFit="1"/>
    </xf>
    <xf numFmtId="38" fontId="16" fillId="2" borderId="21" xfId="2" applyFont="1" applyFill="1" applyBorder="1" applyAlignment="1" applyProtection="1">
      <alignment horizontal="distributed" vertical="center" shrinkToFit="1"/>
    </xf>
    <xf numFmtId="38" fontId="16" fillId="2" borderId="22" xfId="2" applyFont="1" applyFill="1" applyBorder="1" applyAlignment="1" applyProtection="1">
      <alignment horizontal="distributed" vertical="center" shrinkToFit="1"/>
    </xf>
    <xf numFmtId="38" fontId="16" fillId="2" borderId="28" xfId="2" applyFont="1" applyFill="1" applyBorder="1" applyAlignment="1" applyProtection="1">
      <alignment horizontal="distributed" vertical="center" shrinkToFit="1"/>
    </xf>
    <xf numFmtId="38" fontId="16" fillId="2" borderId="18" xfId="2" applyFont="1" applyFill="1" applyBorder="1" applyAlignment="1" applyProtection="1">
      <alignment horizontal="distributed" vertical="center" shrinkToFit="1"/>
    </xf>
    <xf numFmtId="38" fontId="16" fillId="2" borderId="45" xfId="2" applyFont="1" applyFill="1" applyBorder="1" applyAlignment="1" applyProtection="1">
      <alignment horizontal="distributed" vertical="center" shrinkToFit="1"/>
    </xf>
    <xf numFmtId="38" fontId="16" fillId="0" borderId="17" xfId="2" applyFont="1" applyFill="1" applyBorder="1" applyAlignment="1" applyProtection="1">
      <alignment horizontal="distributed" vertical="center" shrinkToFit="1"/>
    </xf>
    <xf numFmtId="38" fontId="16" fillId="2" borderId="24" xfId="2" applyFont="1" applyFill="1" applyBorder="1" applyAlignment="1" applyProtection="1">
      <alignment horizontal="distributed" vertical="center" shrinkToFit="1"/>
    </xf>
    <xf numFmtId="38" fontId="16" fillId="2" borderId="12" xfId="2" applyFont="1" applyFill="1" applyBorder="1" applyAlignment="1" applyProtection="1">
      <alignment horizontal="distributed" vertical="center" shrinkToFit="1"/>
    </xf>
    <xf numFmtId="38" fontId="16" fillId="2" borderId="26" xfId="2" applyFont="1" applyFill="1" applyBorder="1" applyAlignment="1" applyProtection="1">
      <alignment horizontal="distributed" vertical="center" shrinkToFit="1"/>
    </xf>
    <xf numFmtId="38" fontId="35" fillId="0" borderId="38" xfId="2" applyFont="1" applyFill="1" applyBorder="1" applyAlignment="1" applyProtection="1">
      <alignment horizontal="right" vertical="center" shrinkToFit="1"/>
    </xf>
    <xf numFmtId="38" fontId="35" fillId="0" borderId="39" xfId="2" applyFont="1" applyFill="1" applyBorder="1" applyAlignment="1" applyProtection="1">
      <alignment horizontal="right" vertical="center" shrinkToFit="1"/>
    </xf>
    <xf numFmtId="38" fontId="35" fillId="2" borderId="38" xfId="2" applyFont="1" applyFill="1" applyBorder="1" applyAlignment="1" applyProtection="1">
      <alignment horizontal="right" vertical="center" shrinkToFit="1"/>
    </xf>
    <xf numFmtId="38" fontId="35" fillId="2" borderId="39" xfId="2" applyFont="1" applyFill="1" applyBorder="1" applyAlignment="1" applyProtection="1">
      <alignment horizontal="right" vertical="center" shrinkToFit="1"/>
    </xf>
    <xf numFmtId="38" fontId="35" fillId="0" borderId="36" xfId="2" applyFont="1" applyFill="1" applyBorder="1" applyAlignment="1" applyProtection="1">
      <alignment horizontal="right" vertical="center" shrinkToFit="1"/>
    </xf>
    <xf numFmtId="38" fontId="35" fillId="2" borderId="46" xfId="2" applyFont="1" applyFill="1" applyBorder="1" applyAlignment="1" applyProtection="1">
      <alignment horizontal="right" vertical="center" shrinkToFit="1"/>
    </xf>
    <xf numFmtId="38" fontId="35" fillId="2" borderId="41" xfId="2" applyFont="1" applyFill="1" applyBorder="1" applyAlignment="1" applyProtection="1">
      <alignment horizontal="right" vertical="center" shrinkToFit="1"/>
    </xf>
    <xf numFmtId="38" fontId="35" fillId="2" borderId="42" xfId="2" applyFont="1" applyFill="1" applyBorder="1" applyAlignment="1" applyProtection="1">
      <alignment horizontal="right" vertical="center" shrinkToFit="1"/>
    </xf>
    <xf numFmtId="38" fontId="35" fillId="0" borderId="44" xfId="2" applyFont="1" applyFill="1" applyBorder="1" applyAlignment="1" applyProtection="1">
      <alignment horizontal="right" vertical="center" shrinkToFit="1"/>
    </xf>
    <xf numFmtId="38" fontId="35" fillId="2" borderId="43" xfId="2" applyFont="1" applyFill="1" applyBorder="1" applyAlignment="1" applyProtection="1">
      <alignment horizontal="right" vertical="center" shrinkToFit="1"/>
    </xf>
    <xf numFmtId="38" fontId="35" fillId="2" borderId="37" xfId="2" applyFont="1" applyFill="1" applyBorder="1" applyAlignment="1" applyProtection="1">
      <alignment horizontal="right" vertical="center" shrinkToFit="1"/>
    </xf>
    <xf numFmtId="38" fontId="35" fillId="2" borderId="40" xfId="2" applyFont="1" applyFill="1" applyBorder="1" applyAlignment="1" applyProtection="1">
      <alignment horizontal="right" vertical="center" shrinkToFit="1"/>
    </xf>
    <xf numFmtId="38" fontId="35" fillId="0" borderId="43" xfId="2" applyFont="1" applyFill="1" applyBorder="1" applyAlignment="1" applyProtection="1">
      <alignment horizontal="right" vertical="center" shrinkToFit="1"/>
    </xf>
    <xf numFmtId="38" fontId="38" fillId="0" borderId="0" xfId="2" applyFont="1" applyFill="1" applyAlignment="1" applyProtection="1">
      <alignment vertical="center" shrinkToFit="1"/>
    </xf>
    <xf numFmtId="38" fontId="24" fillId="0" borderId="0" xfId="2" applyFont="1" applyFill="1" applyAlignment="1" applyProtection="1">
      <alignment vertical="center" shrinkToFit="1"/>
    </xf>
    <xf numFmtId="38" fontId="16" fillId="2" borderId="21" xfId="2" applyFont="1" applyFill="1" applyBorder="1" applyAlignment="1" applyProtection="1">
      <alignment horizontal="center" vertical="center" shrinkToFit="1"/>
    </xf>
    <xf numFmtId="38" fontId="16" fillId="2" borderId="26" xfId="2" applyFont="1" applyFill="1" applyBorder="1" applyAlignment="1" applyProtection="1">
      <alignment horizontal="center" vertical="center" shrinkToFit="1"/>
    </xf>
    <xf numFmtId="38" fontId="16" fillId="2" borderId="12" xfId="2" applyFont="1" applyFill="1" applyBorder="1" applyAlignment="1" applyProtection="1">
      <alignment horizontal="center" vertical="center" shrinkToFit="1"/>
    </xf>
    <xf numFmtId="38" fontId="16" fillId="0" borderId="17" xfId="2" applyFont="1" applyFill="1" applyBorder="1" applyAlignment="1" applyProtection="1">
      <alignment horizontal="center" vertical="center" shrinkToFit="1"/>
    </xf>
    <xf numFmtId="38" fontId="16" fillId="2" borderId="24" xfId="2" applyFont="1" applyFill="1" applyBorder="1" applyAlignment="1" applyProtection="1">
      <alignment horizontal="center" vertical="center" shrinkToFit="1"/>
    </xf>
    <xf numFmtId="38" fontId="16" fillId="2" borderId="25" xfId="2" applyFont="1" applyFill="1" applyBorder="1" applyAlignment="1" applyProtection="1">
      <alignment horizontal="center" vertical="center" shrinkToFit="1"/>
    </xf>
    <xf numFmtId="38" fontId="16" fillId="2" borderId="23" xfId="2" applyFont="1" applyFill="1" applyBorder="1" applyAlignment="1" applyProtection="1">
      <alignment horizontal="center" vertical="center" shrinkToFit="1"/>
    </xf>
    <xf numFmtId="38" fontId="35" fillId="2" borderId="46" xfId="2" applyFont="1" applyFill="1" applyBorder="1" applyAlignment="1" applyProtection="1">
      <alignment horizontal="center" vertical="center" shrinkToFit="1"/>
    </xf>
    <xf numFmtId="38" fontId="16" fillId="0" borderId="13" xfId="2" applyFont="1" applyFill="1" applyBorder="1" applyAlignment="1" applyProtection="1">
      <alignment horizontal="distributed" vertical="center" shrinkToFit="1"/>
    </xf>
    <xf numFmtId="38" fontId="16" fillId="2" borderId="16" xfId="2" applyFont="1" applyFill="1" applyBorder="1" applyAlignment="1" applyProtection="1">
      <alignment horizontal="distributed" vertical="center" shrinkToFit="1"/>
    </xf>
    <xf numFmtId="38" fontId="16" fillId="2" borderId="13" xfId="2" applyFont="1" applyFill="1" applyBorder="1" applyAlignment="1" applyProtection="1">
      <alignment horizontal="distributed" vertical="center" shrinkToFit="1"/>
    </xf>
    <xf numFmtId="38" fontId="16" fillId="2" borderId="0" xfId="2" applyFont="1" applyFill="1" applyBorder="1" applyAlignment="1" applyProtection="1">
      <alignment horizontal="distributed" vertical="center" shrinkToFit="1"/>
    </xf>
    <xf numFmtId="38" fontId="16" fillId="2" borderId="47" xfId="2" applyFont="1" applyFill="1" applyBorder="1" applyAlignment="1" applyProtection="1">
      <alignment horizontal="distributed" vertical="center" shrinkToFit="1"/>
    </xf>
    <xf numFmtId="38" fontId="16" fillId="2" borderId="17" xfId="2" applyFont="1" applyFill="1" applyBorder="1" applyAlignment="1" applyProtection="1">
      <alignment horizontal="distributed" vertical="center" shrinkToFit="1"/>
    </xf>
    <xf numFmtId="38" fontId="35" fillId="2" borderId="48" xfId="2" applyFont="1" applyFill="1" applyBorder="1" applyAlignment="1" applyProtection="1">
      <alignment horizontal="right" vertical="center" shrinkToFit="1"/>
    </xf>
    <xf numFmtId="38" fontId="35" fillId="0" borderId="14" xfId="2" applyFont="1" applyFill="1" applyBorder="1" applyAlignment="1" applyProtection="1">
      <alignment horizontal="right" vertical="center" shrinkToFit="1"/>
    </xf>
    <xf numFmtId="38" fontId="35" fillId="0" borderId="49" xfId="2" applyFont="1" applyFill="1" applyBorder="1" applyAlignment="1" applyProtection="1">
      <alignment horizontal="right" vertical="center" shrinkToFit="1"/>
    </xf>
    <xf numFmtId="38" fontId="35" fillId="0" borderId="36" xfId="2" applyFont="1" applyFill="1" applyBorder="1" applyAlignment="1" applyProtection="1">
      <alignment vertical="center" shrinkToFit="1"/>
    </xf>
    <xf numFmtId="38" fontId="35" fillId="0" borderId="18" xfId="2" applyFont="1" applyFill="1" applyBorder="1" applyAlignment="1" applyProtection="1">
      <alignment horizontal="right" vertical="center" shrinkToFit="1"/>
    </xf>
    <xf numFmtId="38" fontId="35" fillId="2" borderId="45" xfId="2" applyFont="1" applyFill="1" applyBorder="1" applyAlignment="1" applyProtection="1">
      <alignment horizontal="right" vertical="center" shrinkToFit="1"/>
    </xf>
    <xf numFmtId="38" fontId="35" fillId="2" borderId="18" xfId="2" applyFont="1" applyFill="1" applyBorder="1" applyAlignment="1" applyProtection="1">
      <alignment horizontal="right" vertical="center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35" fillId="2" borderId="50" xfId="2" applyFont="1" applyFill="1" applyBorder="1" applyAlignment="1" applyProtection="1">
      <alignment horizontal="right" vertical="center" shrinkToFit="1"/>
    </xf>
    <xf numFmtId="38" fontId="35" fillId="0" borderId="51" xfId="2" applyFont="1" applyFill="1" applyBorder="1" applyAlignment="1" applyProtection="1">
      <alignment horizontal="right" vertical="center" shrinkToFit="1"/>
    </xf>
    <xf numFmtId="38" fontId="35" fillId="0" borderId="1" xfId="2" applyFont="1" applyFill="1" applyBorder="1" applyAlignment="1" applyProtection="1">
      <alignment horizontal="right" vertical="center" shrinkToFit="1"/>
    </xf>
    <xf numFmtId="38" fontId="35" fillId="2" borderId="2" xfId="2" applyFont="1" applyFill="1" applyBorder="1" applyAlignment="1" applyProtection="1">
      <alignment horizontal="right" vertical="center" shrinkToFit="1"/>
    </xf>
    <xf numFmtId="38" fontId="35" fillId="2" borderId="47" xfId="2" applyFont="1" applyFill="1" applyBorder="1" applyAlignment="1" applyProtection="1">
      <alignment horizontal="right" vertical="center" shrinkToFit="1"/>
    </xf>
    <xf numFmtId="38" fontId="35" fillId="0" borderId="20" xfId="2" applyFont="1" applyFill="1" applyBorder="1" applyAlignment="1" applyProtection="1">
      <alignment horizontal="right" vertical="center" shrinkToFit="1"/>
    </xf>
    <xf numFmtId="38" fontId="35" fillId="0" borderId="0" xfId="2" applyFont="1" applyFill="1" applyBorder="1" applyAlignment="1" applyProtection="1">
      <alignment horizontal="right" vertical="center" shrinkToFit="1"/>
    </xf>
    <xf numFmtId="38" fontId="35" fillId="2" borderId="52" xfId="2" applyFont="1" applyFill="1" applyBorder="1" applyAlignment="1" applyProtection="1">
      <alignment horizontal="right" vertical="center" shrinkToFit="1"/>
    </xf>
    <xf numFmtId="38" fontId="35" fillId="2" borderId="1" xfId="2" applyFont="1" applyFill="1" applyBorder="1" applyAlignment="1" applyProtection="1">
      <alignment horizontal="right" vertical="center" shrinkToFit="1"/>
    </xf>
    <xf numFmtId="38" fontId="35" fillId="2" borderId="53" xfId="2" applyFont="1" applyFill="1" applyBorder="1" applyAlignment="1" applyProtection="1">
      <alignment horizontal="right" vertical="center" shrinkToFit="1"/>
    </xf>
    <xf numFmtId="38" fontId="35" fillId="0" borderId="37" xfId="2" applyFont="1" applyFill="1" applyBorder="1" applyAlignment="1" applyProtection="1">
      <alignment horizontal="right" vertical="center" shrinkToFit="1"/>
    </xf>
    <xf numFmtId="38" fontId="35" fillId="0" borderId="54" xfId="2" applyFont="1" applyFill="1" applyBorder="1" applyAlignment="1" applyProtection="1">
      <alignment horizontal="right" vertical="center" shrinkToFit="1"/>
    </xf>
    <xf numFmtId="38" fontId="35" fillId="0" borderId="55" xfId="2" applyFont="1" applyFill="1" applyBorder="1" applyAlignment="1" applyProtection="1">
      <alignment horizontal="right" vertical="center" shrinkToFit="1"/>
    </xf>
    <xf numFmtId="38" fontId="16" fillId="2" borderId="12" xfId="2" applyFont="1" applyFill="1" applyBorder="1" applyAlignment="1" applyProtection="1">
      <alignment horizontal="distributed" vertical="center" wrapText="1" shrinkToFit="1"/>
    </xf>
    <xf numFmtId="38" fontId="16" fillId="0" borderId="56" xfId="2" applyFont="1" applyFill="1" applyBorder="1" applyAlignment="1" applyProtection="1">
      <alignment horizontal="distributed" vertical="center" shrinkToFit="1"/>
    </xf>
    <xf numFmtId="38" fontId="16" fillId="0" borderId="57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wrapText="1" shrinkToFit="1"/>
    </xf>
    <xf numFmtId="38" fontId="35" fillId="2" borderId="7" xfId="2" applyFont="1" applyFill="1" applyBorder="1" applyAlignment="1" applyProtection="1">
      <alignment horizontal="right" vertical="center" shrinkToFit="1"/>
    </xf>
    <xf numFmtId="38" fontId="16" fillId="0" borderId="21" xfId="2" applyFont="1" applyFill="1" applyBorder="1" applyAlignment="1" applyProtection="1">
      <alignment horizontal="distributed" vertical="center" wrapText="1" shrinkToFit="1"/>
    </xf>
    <xf numFmtId="38" fontId="35" fillId="0" borderId="43" xfId="2" applyFont="1" applyFill="1" applyBorder="1" applyAlignment="1" applyProtection="1">
      <alignment vertical="center" shrinkToFit="1"/>
    </xf>
    <xf numFmtId="38" fontId="35" fillId="2" borderId="50" xfId="2" applyFont="1" applyFill="1" applyBorder="1" applyAlignment="1" applyProtection="1">
      <alignment horizontal="center" vertical="center" shrinkToFit="1"/>
    </xf>
    <xf numFmtId="38" fontId="38" fillId="2" borderId="0" xfId="2" applyFont="1" applyFill="1" applyAlignment="1" applyProtection="1">
      <alignment vertical="center" shrinkToFit="1"/>
    </xf>
    <xf numFmtId="38" fontId="24" fillId="2" borderId="0" xfId="2" applyFont="1" applyFill="1" applyAlignment="1" applyProtection="1">
      <alignment vertical="center" shrinkToFit="1"/>
    </xf>
    <xf numFmtId="38" fontId="23" fillId="2" borderId="2" xfId="2" applyFont="1" applyFill="1" applyBorder="1" applyAlignment="1" applyProtection="1">
      <alignment horizontal="center" vertical="center" shrinkToFit="1"/>
    </xf>
    <xf numFmtId="38" fontId="23" fillId="2" borderId="58" xfId="2" applyFont="1" applyFill="1" applyBorder="1" applyAlignment="1" applyProtection="1">
      <alignment horizontal="distributed" vertical="center" shrinkToFit="1"/>
    </xf>
    <xf numFmtId="38" fontId="23" fillId="2" borderId="59" xfId="2" applyFont="1" applyFill="1" applyBorder="1" applyAlignment="1" applyProtection="1">
      <alignment horizontal="distributed" vertical="center" shrinkToFit="1"/>
    </xf>
    <xf numFmtId="38" fontId="23" fillId="0" borderId="14" xfId="2" applyFont="1" applyFill="1" applyBorder="1" applyAlignment="1" applyProtection="1">
      <alignment horizontal="center" vertical="center" shrinkToFit="1"/>
    </xf>
    <xf numFmtId="38" fontId="35" fillId="0" borderId="24" xfId="2" applyFont="1" applyFill="1" applyBorder="1" applyAlignment="1" applyProtection="1">
      <alignment horizontal="distributed" vertical="center" shrinkToFit="1"/>
    </xf>
    <xf numFmtId="38" fontId="24" fillId="0" borderId="25" xfId="2" applyFont="1" applyFill="1" applyBorder="1" applyAlignment="1" applyProtection="1">
      <alignment vertical="center" shrinkToFit="1"/>
    </xf>
    <xf numFmtId="38" fontId="24" fillId="0" borderId="24" xfId="2" applyFont="1" applyFill="1" applyBorder="1" applyAlignment="1" applyProtection="1">
      <alignment horizontal="distributed" vertical="center" shrinkToFit="1"/>
    </xf>
    <xf numFmtId="38" fontId="23" fillId="0" borderId="56" xfId="2" applyFont="1" applyFill="1" applyBorder="1" applyAlignment="1" applyProtection="1">
      <alignment horizontal="distributed" vertical="center" shrinkToFit="1"/>
    </xf>
    <xf numFmtId="38" fontId="23" fillId="0" borderId="57" xfId="2" applyFont="1" applyFill="1" applyBorder="1" applyAlignment="1" applyProtection="1">
      <alignment horizontal="distributed" vertical="center" shrinkToFit="1"/>
    </xf>
    <xf numFmtId="38" fontId="39" fillId="0" borderId="0" xfId="2" applyFont="1" applyFill="1" applyAlignment="1" applyProtection="1">
      <alignment vertical="center" shrinkToFit="1"/>
    </xf>
    <xf numFmtId="38" fontId="31" fillId="0" borderId="18" xfId="2" applyFont="1" applyFill="1" applyBorder="1" applyAlignment="1" applyProtection="1">
      <alignment horizontal="right" vertical="center" shrinkToFit="1"/>
      <protection locked="0"/>
    </xf>
    <xf numFmtId="38" fontId="31" fillId="0" borderId="46" xfId="2" applyFont="1" applyFill="1" applyBorder="1" applyAlignment="1" applyProtection="1">
      <alignment horizontal="right" vertical="center" shrinkToFit="1"/>
      <protection locked="0"/>
    </xf>
    <xf numFmtId="38" fontId="34" fillId="0" borderId="18" xfId="2" applyFont="1" applyFill="1" applyBorder="1" applyAlignment="1" applyProtection="1">
      <alignment horizontal="right" vertical="center" shrinkToFit="1"/>
    </xf>
    <xf numFmtId="38" fontId="6" fillId="0" borderId="45" xfId="2" applyFont="1" applyFill="1" applyBorder="1" applyAlignment="1" applyProtection="1">
      <alignment horizontal="left" vertical="center" shrinkToFit="1"/>
    </xf>
    <xf numFmtId="38" fontId="30" fillId="0" borderId="42" xfId="2" applyFont="1" applyFill="1" applyBorder="1" applyAlignment="1" applyProtection="1">
      <alignment horizontal="right" vertical="center" shrinkToFit="1"/>
    </xf>
    <xf numFmtId="38" fontId="16" fillId="2" borderId="60" xfId="2" applyFont="1" applyFill="1" applyBorder="1" applyAlignment="1" applyProtection="1">
      <alignment horizontal="distributed" vertical="center" shrinkToFit="1"/>
    </xf>
    <xf numFmtId="38" fontId="23" fillId="0" borderId="21" xfId="2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right" vertical="center" shrinkToFit="1"/>
    </xf>
    <xf numFmtId="38" fontId="30" fillId="2" borderId="42" xfId="2" applyFont="1" applyFill="1" applyBorder="1" applyAlignment="1" applyProtection="1">
      <alignment horizontal="right" vertical="center" shrinkToFit="1"/>
    </xf>
    <xf numFmtId="38" fontId="30" fillId="0" borderId="50" xfId="2" applyFont="1" applyFill="1" applyBorder="1" applyAlignment="1" applyProtection="1">
      <alignment horizontal="right" vertical="center" shrinkToFit="1"/>
    </xf>
    <xf numFmtId="38" fontId="31" fillId="0" borderId="42" xfId="2" applyFont="1" applyFill="1" applyBorder="1" applyAlignment="1" applyProtection="1">
      <alignment horizontal="right" vertical="center" shrinkToFit="1"/>
      <protection locked="0"/>
    </xf>
    <xf numFmtId="38" fontId="30" fillId="2" borderId="2" xfId="2" applyFont="1" applyFill="1" applyBorder="1" applyAlignment="1" applyProtection="1">
      <alignment vertical="center" shrinkToFit="1"/>
    </xf>
    <xf numFmtId="38" fontId="30" fillId="2" borderId="36" xfId="2" applyFont="1" applyFill="1" applyBorder="1" applyAlignment="1" applyProtection="1">
      <alignment horizontal="right" vertical="center" shrinkToFit="1"/>
    </xf>
    <xf numFmtId="38" fontId="30" fillId="2" borderId="38" xfId="2" applyFont="1" applyFill="1" applyBorder="1" applyAlignment="1" applyProtection="1">
      <alignment horizontal="right" vertical="center" shrinkToFit="1"/>
    </xf>
    <xf numFmtId="38" fontId="30" fillId="2" borderId="39" xfId="2" applyFont="1" applyFill="1" applyBorder="1" applyAlignment="1" applyProtection="1">
      <alignment horizontal="right" vertical="center" shrinkToFit="1"/>
    </xf>
    <xf numFmtId="38" fontId="30" fillId="0" borderId="2" xfId="2" applyFont="1" applyFill="1" applyBorder="1" applyAlignment="1" applyProtection="1">
      <alignment vertical="center" shrinkToFit="1"/>
    </xf>
    <xf numFmtId="38" fontId="40" fillId="0" borderId="42" xfId="2" applyFont="1" applyFill="1" applyBorder="1" applyAlignment="1" applyProtection="1">
      <alignment horizontal="right" vertical="center" shrinkToFit="1"/>
    </xf>
    <xf numFmtId="38" fontId="30" fillId="0" borderId="1" xfId="2" applyFont="1" applyFill="1" applyBorder="1" applyAlignment="1" applyProtection="1">
      <alignment vertical="center" shrinkToFit="1"/>
    </xf>
    <xf numFmtId="38" fontId="34" fillId="0" borderId="61" xfId="2" applyFont="1" applyFill="1" applyBorder="1" applyAlignment="1" applyProtection="1">
      <alignment horizontal="right" vertical="center" shrinkToFit="1"/>
    </xf>
    <xf numFmtId="38" fontId="31" fillId="2" borderId="41" xfId="2" applyFont="1" applyFill="1" applyBorder="1" applyAlignment="1" applyProtection="1">
      <alignment horizontal="right" vertical="center" shrinkToFit="1"/>
    </xf>
    <xf numFmtId="38" fontId="31" fillId="2" borderId="42" xfId="2" applyFont="1" applyFill="1" applyBorder="1" applyAlignment="1" applyProtection="1">
      <alignment horizontal="right" vertical="center" shrinkToFit="1"/>
    </xf>
    <xf numFmtId="38" fontId="31" fillId="0" borderId="61" xfId="2" applyFont="1" applyFill="1" applyBorder="1" applyAlignment="1" applyProtection="1">
      <alignment horizontal="right" vertical="center" shrinkToFit="1"/>
      <protection locked="0"/>
    </xf>
    <xf numFmtId="38" fontId="31" fillId="0" borderId="41" xfId="2" applyFont="1" applyFill="1" applyBorder="1" applyAlignment="1" applyProtection="1">
      <alignment horizontal="right" vertical="center" shrinkToFit="1"/>
    </xf>
    <xf numFmtId="38" fontId="31" fillId="0" borderId="41" xfId="2" applyFont="1" applyFill="1" applyBorder="1" applyAlignment="1" applyProtection="1">
      <alignment horizontal="center" vertical="center" shrinkToFit="1"/>
    </xf>
    <xf numFmtId="38" fontId="31" fillId="0" borderId="42" xfId="2" applyFont="1" applyFill="1" applyBorder="1" applyAlignment="1" applyProtection="1">
      <alignment horizontal="right" vertical="center" shrinkToFit="1"/>
    </xf>
    <xf numFmtId="38" fontId="30" fillId="0" borderId="44" xfId="2" applyFont="1" applyFill="1" applyBorder="1" applyAlignment="1" applyProtection="1">
      <alignment horizontal="right" vertical="center" shrinkToFit="1"/>
    </xf>
    <xf numFmtId="38" fontId="31" fillId="0" borderId="52" xfId="2" applyFont="1" applyFill="1" applyBorder="1" applyAlignment="1" applyProtection="1">
      <alignment horizontal="right" vertical="center" shrinkToFit="1"/>
      <protection locked="0"/>
    </xf>
    <xf numFmtId="38" fontId="31" fillId="0" borderId="37" xfId="2" applyFont="1" applyFill="1" applyBorder="1" applyAlignment="1" applyProtection="1">
      <alignment horizontal="right" vertical="center" shrinkToFit="1"/>
    </xf>
    <xf numFmtId="38" fontId="31" fillId="0" borderId="40" xfId="2" applyFont="1" applyFill="1" applyBorder="1" applyAlignment="1" applyProtection="1">
      <alignment horizontal="right" vertical="center" shrinkToFit="1"/>
    </xf>
    <xf numFmtId="38" fontId="30" fillId="2" borderId="36" xfId="2" applyFont="1" applyFill="1" applyBorder="1" applyAlignment="1" applyProtection="1">
      <alignment horizontal="center" vertical="center" shrinkToFit="1"/>
    </xf>
    <xf numFmtId="38" fontId="34" fillId="0" borderId="43" xfId="2" applyFont="1" applyFill="1" applyBorder="1" applyAlignment="1" applyProtection="1">
      <alignment horizontal="center" vertical="center" shrinkToFit="1"/>
    </xf>
    <xf numFmtId="38" fontId="30" fillId="2" borderId="38" xfId="2" applyFont="1" applyFill="1" applyBorder="1" applyAlignment="1" applyProtection="1">
      <alignment horizontal="center" vertical="center" shrinkToFit="1"/>
    </xf>
    <xf numFmtId="38" fontId="30" fillId="2" borderId="39" xfId="2" applyFont="1" applyFill="1" applyBorder="1" applyAlignment="1" applyProtection="1">
      <alignment horizontal="center" vertical="center" shrinkToFit="1"/>
    </xf>
    <xf numFmtId="38" fontId="30" fillId="2" borderId="43" xfId="2" applyFont="1" applyFill="1" applyBorder="1" applyAlignment="1" applyProtection="1">
      <alignment horizontal="right" vertical="center" shrinkToFit="1"/>
    </xf>
    <xf numFmtId="38" fontId="30" fillId="2" borderId="37" xfId="2" applyFont="1" applyFill="1" applyBorder="1" applyAlignment="1" applyProtection="1">
      <alignment horizontal="right" vertical="center" shrinkToFit="1"/>
    </xf>
    <xf numFmtId="38" fontId="30" fillId="2" borderId="40" xfId="2" applyFont="1" applyFill="1" applyBorder="1" applyAlignment="1" applyProtection="1">
      <alignment horizontal="right" vertical="center" shrinkToFit="1"/>
    </xf>
    <xf numFmtId="38" fontId="40" fillId="0" borderId="40" xfId="2" applyFont="1" applyFill="1" applyBorder="1" applyAlignment="1" applyProtection="1">
      <alignment horizontal="right" vertical="center" shrinkToFit="1"/>
    </xf>
    <xf numFmtId="38" fontId="34" fillId="0" borderId="44" xfId="2" applyFont="1" applyFill="1" applyBorder="1" applyAlignment="1" applyProtection="1">
      <alignment horizontal="center" vertical="center" shrinkToFit="1"/>
    </xf>
    <xf numFmtId="38" fontId="31" fillId="2" borderId="42" xfId="2" applyFont="1" applyFill="1" applyBorder="1" applyAlignment="1" applyProtection="1">
      <alignment horizontal="center" vertical="center" shrinkToFit="1"/>
    </xf>
    <xf numFmtId="38" fontId="30" fillId="2" borderId="44" xfId="2" applyFont="1" applyFill="1" applyBorder="1" applyAlignment="1" applyProtection="1">
      <alignment horizontal="right" vertical="center" shrinkToFit="1"/>
    </xf>
    <xf numFmtId="38" fontId="31" fillId="0" borderId="42" xfId="2" applyFont="1" applyFill="1" applyBorder="1" applyAlignment="1" applyProtection="1">
      <alignment horizontal="center" vertical="center" shrinkToFit="1"/>
    </xf>
    <xf numFmtId="38" fontId="40" fillId="0" borderId="41" xfId="2" applyFont="1" applyFill="1" applyBorder="1" applyAlignment="1" applyProtection="1">
      <alignment horizontal="right" vertical="center" shrinkToFit="1"/>
    </xf>
    <xf numFmtId="38" fontId="28" fillId="0" borderId="0" xfId="2" applyFont="1" applyAlignment="1" applyProtection="1"/>
    <xf numFmtId="38" fontId="28" fillId="0" borderId="0" xfId="2" applyFont="1" applyAlignment="1" applyProtection="1">
      <alignment horizontal="distributed" shrinkToFit="1"/>
    </xf>
    <xf numFmtId="38" fontId="16" fillId="0" borderId="12" xfId="2" applyFont="1" applyFill="1" applyBorder="1" applyAlignment="1" applyProtection="1">
      <alignment horizontal="center" vertical="center" shrinkToFit="1"/>
    </xf>
    <xf numFmtId="38" fontId="30" fillId="0" borderId="49" xfId="2" applyFont="1" applyFill="1" applyBorder="1" applyAlignment="1" applyProtection="1">
      <alignment horizontal="right" vertical="center" shrinkToFit="1"/>
    </xf>
    <xf numFmtId="38" fontId="34" fillId="0" borderId="0" xfId="2" applyFont="1" applyFill="1" applyBorder="1" applyAlignment="1" applyProtection="1">
      <alignment horizontal="right" vertical="center" shrinkToFit="1"/>
    </xf>
    <xf numFmtId="38" fontId="23" fillId="0" borderId="26" xfId="2" applyFont="1" applyFill="1" applyBorder="1" applyAlignment="1" applyProtection="1">
      <alignment horizontal="center" vertical="center" shrinkToFit="1"/>
    </xf>
    <xf numFmtId="38" fontId="30" fillId="0" borderId="48" xfId="2" applyFont="1" applyFill="1" applyBorder="1" applyAlignment="1" applyProtection="1">
      <alignment horizontal="right" vertical="center" shrinkToFit="1"/>
    </xf>
    <xf numFmtId="38" fontId="30" fillId="2" borderId="49" xfId="2" applyFont="1" applyFill="1" applyBorder="1" applyAlignment="1" applyProtection="1">
      <alignment horizontal="right" vertical="center" shrinkToFit="1"/>
    </xf>
    <xf numFmtId="38" fontId="31" fillId="0" borderId="0" xfId="2" applyFont="1" applyFill="1" applyBorder="1" applyAlignment="1" applyProtection="1">
      <alignment horizontal="right" vertical="center" shrinkToFit="1"/>
      <protection locked="0"/>
    </xf>
    <xf numFmtId="38" fontId="30" fillId="2" borderId="48" xfId="2" applyFont="1" applyFill="1" applyBorder="1" applyAlignment="1" applyProtection="1">
      <alignment horizontal="right" vertical="center" shrinkToFit="1"/>
    </xf>
    <xf numFmtId="38" fontId="31" fillId="0" borderId="47" xfId="2" applyFont="1" applyFill="1" applyBorder="1" applyAlignment="1" applyProtection="1">
      <alignment horizontal="right" vertical="center" shrinkToFit="1"/>
      <protection locked="0"/>
    </xf>
    <xf numFmtId="38" fontId="31" fillId="0" borderId="0" xfId="2" applyFont="1" applyFill="1" applyBorder="1" applyAlignment="1" applyProtection="1">
      <alignment horizontal="right" vertical="center" shrinkToFit="1"/>
    </xf>
    <xf numFmtId="38" fontId="30" fillId="0" borderId="14" xfId="2" applyFont="1" applyFill="1" applyBorder="1" applyAlignment="1" applyProtection="1">
      <alignment horizontal="right" vertical="center" shrinkToFit="1"/>
    </xf>
    <xf numFmtId="38" fontId="40" fillId="0" borderId="0" xfId="2" applyFont="1" applyFill="1" applyBorder="1" applyAlignment="1" applyProtection="1">
      <alignment horizontal="right" vertical="center" shrinkToFit="1"/>
    </xf>
    <xf numFmtId="38" fontId="32" fillId="0" borderId="1" xfId="2" applyFont="1" applyFill="1" applyBorder="1" applyAlignment="1" applyProtection="1">
      <alignment horizontal="right" vertical="center" shrinkToFit="1"/>
    </xf>
    <xf numFmtId="38" fontId="28" fillId="0" borderId="0" xfId="2" applyFont="1" applyFill="1" applyBorder="1" applyAlignment="1" applyProtection="1">
      <alignment horizontal="center" vertical="center" shrinkToFit="1"/>
    </xf>
    <xf numFmtId="38" fontId="32" fillId="0" borderId="49" xfId="2" applyFont="1" applyFill="1" applyBorder="1" applyAlignment="1" applyProtection="1">
      <alignment horizontal="right" vertical="center" shrinkToFit="1"/>
    </xf>
    <xf numFmtId="38" fontId="33" fillId="0" borderId="0" xfId="2" applyFont="1" applyFill="1" applyBorder="1" applyAlignment="1" applyProtection="1">
      <alignment horizontal="right" vertical="center" shrinkToFit="1"/>
    </xf>
    <xf numFmtId="38" fontId="28" fillId="0" borderId="16" xfId="2" applyFont="1" applyFill="1" applyBorder="1" applyAlignment="1" applyProtection="1">
      <alignment horizontal="center" vertical="center" shrinkToFit="1"/>
    </xf>
    <xf numFmtId="38" fontId="28" fillId="0" borderId="59" xfId="2" applyFont="1" applyFill="1" applyBorder="1" applyAlignment="1" applyProtection="1">
      <alignment horizontal="center" vertical="center" shrinkToFit="1"/>
    </xf>
    <xf numFmtId="38" fontId="32" fillId="0" borderId="49" xfId="2" applyFont="1" applyFill="1" applyBorder="1" applyAlignment="1" applyProtection="1">
      <alignment vertical="center" shrinkToFit="1"/>
    </xf>
    <xf numFmtId="38" fontId="33" fillId="0" borderId="62" xfId="2" applyFont="1" applyFill="1" applyBorder="1" applyAlignment="1" applyProtection="1">
      <alignment vertical="center" shrinkToFit="1"/>
    </xf>
    <xf numFmtId="38" fontId="32" fillId="0" borderId="62" xfId="2" applyFont="1" applyFill="1" applyBorder="1" applyAlignment="1" applyProtection="1">
      <alignment horizontal="right" vertical="center" shrinkToFit="1"/>
    </xf>
    <xf numFmtId="38" fontId="32" fillId="0" borderId="0" xfId="2" applyFont="1" applyFill="1" applyBorder="1" applyAlignment="1" applyProtection="1">
      <alignment horizontal="right" vertical="center" shrinkToFit="1"/>
    </xf>
    <xf numFmtId="38" fontId="33" fillId="0" borderId="62" xfId="2" applyFont="1" applyFill="1" applyBorder="1" applyAlignment="1" applyProtection="1">
      <alignment horizontal="right" vertical="center" shrinkToFit="1"/>
    </xf>
    <xf numFmtId="38" fontId="33" fillId="0" borderId="1" xfId="2" applyFont="1" applyFill="1" applyBorder="1" applyAlignment="1" applyProtection="1">
      <alignment horizontal="right" vertical="center" shrinkToFit="1"/>
    </xf>
    <xf numFmtId="38" fontId="32" fillId="0" borderId="59" xfId="2" applyFont="1" applyFill="1" applyBorder="1" applyAlignment="1" applyProtection="1">
      <alignment horizontal="right" vertical="center" shrinkToFit="1"/>
    </xf>
    <xf numFmtId="38" fontId="30" fillId="0" borderId="1" xfId="2" applyFont="1" applyFill="1" applyBorder="1" applyAlignment="1" applyProtection="1">
      <alignment horizontal="right" vertical="center" shrinkToFit="1"/>
    </xf>
    <xf numFmtId="38" fontId="29" fillId="0" borderId="0" xfId="2" applyFont="1" applyFill="1" applyBorder="1" applyAlignment="1" applyProtection="1">
      <alignment horizontal="center" vertical="center" shrinkToFit="1"/>
    </xf>
    <xf numFmtId="38" fontId="29" fillId="0" borderId="28" xfId="2" applyFont="1" applyFill="1" applyBorder="1" applyAlignment="1" applyProtection="1">
      <alignment horizontal="center" vertical="center" shrinkToFit="1"/>
    </xf>
    <xf numFmtId="38" fontId="30" fillId="0" borderId="49" xfId="2" applyFont="1" applyFill="1" applyBorder="1" applyAlignment="1" applyProtection="1">
      <alignment vertical="center" shrinkToFit="1"/>
    </xf>
    <xf numFmtId="38" fontId="40" fillId="0" borderId="42" xfId="2" applyFont="1" applyFill="1" applyBorder="1" applyAlignment="1" applyProtection="1">
      <alignment vertical="center" shrinkToFit="1"/>
    </xf>
    <xf numFmtId="38" fontId="29" fillId="0" borderId="45" xfId="2" applyFont="1" applyFill="1" applyBorder="1" applyAlignment="1" applyProtection="1">
      <alignment horizontal="center" vertical="center" shrinkToFit="1"/>
    </xf>
    <xf numFmtId="38" fontId="40" fillId="0" borderId="62" xfId="2" applyFont="1" applyFill="1" applyBorder="1" applyAlignment="1" applyProtection="1">
      <alignment horizontal="right" vertical="center" shrinkToFit="1"/>
    </xf>
    <xf numFmtId="38" fontId="29" fillId="0" borderId="16" xfId="2" applyFont="1" applyFill="1" applyBorder="1" applyAlignment="1" applyProtection="1">
      <alignment horizontal="center" vertical="center" shrinkToFit="1"/>
    </xf>
    <xf numFmtId="38" fontId="40" fillId="0" borderId="1" xfId="2" applyFont="1" applyFill="1" applyBorder="1" applyAlignment="1" applyProtection="1">
      <alignment horizontal="right" vertical="center" shrinkToFit="1"/>
    </xf>
    <xf numFmtId="38" fontId="30" fillId="2" borderId="49" xfId="2" applyFont="1" applyFill="1" applyBorder="1" applyAlignment="1" applyProtection="1">
      <alignment vertical="center" shrinkToFit="1"/>
    </xf>
    <xf numFmtId="38" fontId="30" fillId="2" borderId="38" xfId="2" applyFont="1" applyFill="1" applyBorder="1" applyAlignment="1" applyProtection="1">
      <alignment vertical="center" shrinkToFit="1"/>
    </xf>
    <xf numFmtId="38" fontId="30" fillId="2" borderId="48" xfId="2" applyFont="1" applyFill="1" applyBorder="1" applyAlignment="1" applyProtection="1">
      <alignment vertical="center" shrinkToFit="1"/>
    </xf>
    <xf numFmtId="38" fontId="30" fillId="2" borderId="63" xfId="2" applyFont="1" applyFill="1" applyBorder="1" applyAlignment="1" applyProtection="1">
      <alignment vertical="center" shrinkToFit="1"/>
    </xf>
    <xf numFmtId="38" fontId="30" fillId="0" borderId="36" xfId="2" applyFont="1" applyFill="1" applyBorder="1" applyAlignment="1" applyProtection="1">
      <alignment vertical="center" shrinkToFit="1"/>
    </xf>
    <xf numFmtId="38" fontId="30" fillId="0" borderId="44" xfId="2" applyFont="1" applyFill="1" applyBorder="1" applyAlignment="1" applyProtection="1">
      <alignment vertical="center" shrinkToFit="1"/>
    </xf>
    <xf numFmtId="38" fontId="30" fillId="0" borderId="27" xfId="2" applyFont="1" applyFill="1" applyBorder="1" applyAlignment="1" applyProtection="1">
      <alignment vertical="center" shrinkToFit="1"/>
    </xf>
    <xf numFmtId="38" fontId="31" fillId="0" borderId="62" xfId="2" applyFont="1" applyFill="1" applyBorder="1" applyAlignment="1" applyProtection="1">
      <alignment horizontal="right" vertical="center" shrinkToFit="1"/>
      <protection locked="0"/>
    </xf>
    <xf numFmtId="38" fontId="31" fillId="0" borderId="64" xfId="2" applyFont="1" applyFill="1" applyBorder="1" applyAlignment="1" applyProtection="1">
      <alignment horizontal="right" vertical="center" shrinkToFit="1"/>
      <protection locked="0"/>
    </xf>
    <xf numFmtId="38" fontId="34" fillId="0" borderId="1" xfId="2" applyFont="1" applyFill="1" applyBorder="1" applyAlignment="1" applyProtection="1">
      <alignment horizontal="right" vertical="center" shrinkToFit="1"/>
    </xf>
    <xf numFmtId="38" fontId="31" fillId="0" borderId="9" xfId="2" applyFont="1" applyFill="1" applyBorder="1" applyAlignment="1" applyProtection="1">
      <alignment horizontal="right" vertical="center" shrinkToFit="1"/>
      <protection locked="0"/>
    </xf>
    <xf numFmtId="38" fontId="31" fillId="0" borderId="1" xfId="2" applyFont="1" applyFill="1" applyBorder="1" applyAlignment="1" applyProtection="1">
      <alignment horizontal="right" vertical="center" shrinkToFit="1"/>
      <protection locked="0"/>
    </xf>
    <xf numFmtId="38" fontId="30" fillId="2" borderId="63" xfId="2" applyFont="1" applyFill="1" applyBorder="1" applyAlignment="1" applyProtection="1">
      <alignment horizontal="right" vertical="center" shrinkToFit="1"/>
    </xf>
    <xf numFmtId="38" fontId="30" fillId="0" borderId="27" xfId="2" applyFont="1" applyFill="1" applyBorder="1" applyAlignment="1" applyProtection="1">
      <alignment horizontal="right" vertical="center" shrinkToFit="1"/>
    </xf>
    <xf numFmtId="38" fontId="16" fillId="2" borderId="18" xfId="2" applyFont="1" applyFill="1" applyBorder="1" applyAlignment="1" applyProtection="1">
      <alignment vertical="center" shrinkToFit="1"/>
    </xf>
    <xf numFmtId="38" fontId="30" fillId="0" borderId="65" xfId="2" applyFont="1" applyFill="1" applyBorder="1" applyAlignment="1" applyProtection="1">
      <alignment horizontal="right" vertical="center" shrinkToFit="1"/>
    </xf>
    <xf numFmtId="38" fontId="43" fillId="0" borderId="65" xfId="2" applyFont="1" applyFill="1" applyBorder="1" applyAlignment="1" applyProtection="1">
      <alignment horizontal="right" vertical="center" shrinkToFit="1"/>
    </xf>
    <xf numFmtId="38" fontId="43" fillId="0" borderId="45" xfId="2" applyFont="1" applyFill="1" applyBorder="1" applyAlignment="1" applyProtection="1">
      <alignment horizontal="right" vertical="center" shrinkToFit="1"/>
    </xf>
    <xf numFmtId="38" fontId="43" fillId="0" borderId="40" xfId="2" applyFont="1" applyFill="1" applyBorder="1" applyAlignment="1" applyProtection="1">
      <alignment horizontal="right" vertical="center" shrinkToFit="1"/>
    </xf>
    <xf numFmtId="38" fontId="31" fillId="0" borderId="43" xfId="2" applyFont="1" applyFill="1" applyBorder="1" applyAlignment="1" applyProtection="1">
      <alignment vertical="center" shrinkToFit="1"/>
      <protection locked="0"/>
    </xf>
    <xf numFmtId="38" fontId="30" fillId="0" borderId="38" xfId="2" applyFont="1" applyFill="1" applyBorder="1" applyAlignment="1" applyProtection="1">
      <alignment vertical="center" shrinkToFit="1"/>
    </xf>
    <xf numFmtId="38" fontId="31" fillId="0" borderId="37" xfId="2" applyFont="1" applyFill="1" applyBorder="1" applyAlignment="1" applyProtection="1">
      <alignment vertical="center" shrinkToFit="1"/>
      <protection locked="0"/>
    </xf>
    <xf numFmtId="38" fontId="30" fillId="2" borderId="39" xfId="2" applyFont="1" applyFill="1" applyBorder="1" applyAlignment="1" applyProtection="1">
      <alignment vertical="center" shrinkToFit="1"/>
    </xf>
    <xf numFmtId="38" fontId="31" fillId="0" borderId="40" xfId="2" applyFont="1" applyFill="1" applyBorder="1" applyAlignment="1" applyProtection="1">
      <alignment vertical="center" shrinkToFit="1"/>
      <protection locked="0"/>
    </xf>
    <xf numFmtId="38" fontId="30" fillId="2" borderId="0" xfId="2" applyFont="1" applyFill="1" applyBorder="1" applyAlignment="1" applyProtection="1">
      <alignment vertical="center" shrinkToFit="1"/>
    </xf>
    <xf numFmtId="38" fontId="34" fillId="2" borderId="1" xfId="2" applyFont="1" applyFill="1" applyBorder="1" applyAlignment="1" applyProtection="1">
      <alignment vertical="center" shrinkToFit="1"/>
    </xf>
    <xf numFmtId="38" fontId="30" fillId="2" borderId="50" xfId="2" applyFont="1" applyFill="1" applyBorder="1" applyAlignment="1" applyProtection="1">
      <alignment vertical="center" shrinkToFit="1"/>
    </xf>
    <xf numFmtId="38" fontId="31" fillId="0" borderId="52" xfId="2" applyFont="1" applyFill="1" applyBorder="1" applyAlignment="1" applyProtection="1">
      <alignment vertical="center" shrinkToFit="1"/>
      <protection locked="0"/>
    </xf>
    <xf numFmtId="38" fontId="34" fillId="0" borderId="37" xfId="2" applyFont="1" applyFill="1" applyBorder="1" applyAlignment="1" applyProtection="1">
      <alignment vertical="center" shrinkToFit="1"/>
    </xf>
    <xf numFmtId="38" fontId="31" fillId="0" borderId="9" xfId="2" applyFont="1" applyFill="1" applyBorder="1" applyAlignment="1" applyProtection="1">
      <alignment vertical="center" shrinkToFit="1"/>
      <protection locked="0"/>
    </xf>
    <xf numFmtId="38" fontId="31" fillId="0" borderId="61" xfId="2" applyFont="1" applyFill="1" applyBorder="1" applyAlignment="1" applyProtection="1">
      <alignment vertical="center" shrinkToFit="1"/>
      <protection locked="0"/>
    </xf>
    <xf numFmtId="38" fontId="30" fillId="0" borderId="61" xfId="2" applyFont="1" applyFill="1" applyBorder="1" applyAlignment="1" applyProtection="1">
      <alignment vertical="center" shrinkToFit="1"/>
    </xf>
    <xf numFmtId="38" fontId="30" fillId="0" borderId="51" xfId="2" applyFont="1" applyFill="1" applyBorder="1" applyAlignment="1" applyProtection="1">
      <alignment vertical="center" shrinkToFit="1"/>
    </xf>
    <xf numFmtId="38" fontId="30" fillId="0" borderId="66" xfId="2" applyFont="1" applyFill="1" applyBorder="1" applyAlignment="1" applyProtection="1">
      <alignment vertical="center" shrinkToFit="1"/>
    </xf>
    <xf numFmtId="38" fontId="31" fillId="0" borderId="44" xfId="2" applyFont="1" applyFill="1" applyBorder="1" applyAlignment="1" applyProtection="1">
      <alignment vertical="center" shrinkToFit="1"/>
      <protection locked="0"/>
    </xf>
    <xf numFmtId="38" fontId="34" fillId="0" borderId="41" xfId="2" applyFont="1" applyFill="1" applyBorder="1" applyAlignment="1" applyProtection="1">
      <alignment vertical="center" shrinkToFit="1"/>
    </xf>
    <xf numFmtId="38" fontId="31" fillId="0" borderId="41" xfId="2" applyFont="1" applyFill="1" applyBorder="1" applyAlignment="1" applyProtection="1">
      <alignment vertical="center" shrinkToFit="1"/>
      <protection locked="0"/>
    </xf>
    <xf numFmtId="38" fontId="31" fillId="0" borderId="18" xfId="2" applyFont="1" applyFill="1" applyBorder="1" applyAlignment="1" applyProtection="1">
      <alignment vertical="center" shrinkToFit="1"/>
      <protection locked="0"/>
    </xf>
    <xf numFmtId="38" fontId="31" fillId="0" borderId="42" xfId="2" applyFont="1" applyFill="1" applyBorder="1" applyAlignment="1" applyProtection="1">
      <alignment vertical="center" shrinkToFit="1"/>
      <protection locked="0"/>
    </xf>
    <xf numFmtId="38" fontId="34" fillId="2" borderId="0" xfId="2" applyFont="1" applyFill="1" applyBorder="1" applyAlignment="1" applyProtection="1">
      <alignment vertical="center" shrinkToFit="1"/>
    </xf>
    <xf numFmtId="38" fontId="31" fillId="0" borderId="46" xfId="2" applyFont="1" applyFill="1" applyBorder="1" applyAlignment="1" applyProtection="1">
      <alignment vertical="center" shrinkToFit="1"/>
      <protection locked="0"/>
    </xf>
    <xf numFmtId="38" fontId="34" fillId="0" borderId="42" xfId="2" applyFont="1" applyFill="1" applyBorder="1" applyAlignment="1" applyProtection="1">
      <alignment vertical="center" shrinkToFit="1"/>
    </xf>
    <xf numFmtId="38" fontId="30" fillId="0" borderId="46" xfId="2" applyFont="1" applyFill="1" applyBorder="1" applyAlignment="1" applyProtection="1">
      <alignment vertical="center" shrinkToFit="1"/>
    </xf>
    <xf numFmtId="38" fontId="30" fillId="0" borderId="41" xfId="2" applyFont="1" applyFill="1" applyBorder="1" applyAlignment="1" applyProtection="1">
      <alignment vertical="center" shrinkToFit="1"/>
    </xf>
    <xf numFmtId="38" fontId="30" fillId="0" borderId="67" xfId="2" applyFont="1" applyFill="1" applyBorder="1" applyAlignment="1" applyProtection="1">
      <alignment vertical="center" shrinkToFit="1"/>
    </xf>
    <xf numFmtId="38" fontId="30" fillId="0" borderId="39" xfId="2" applyFont="1" applyFill="1" applyBorder="1" applyAlignment="1" applyProtection="1">
      <alignment vertical="center" shrinkToFit="1"/>
    </xf>
    <xf numFmtId="38" fontId="30" fillId="0" borderId="42" xfId="2" applyFont="1" applyFill="1" applyBorder="1" applyAlignment="1" applyProtection="1">
      <alignment vertical="center" shrinkToFit="1"/>
    </xf>
    <xf numFmtId="38" fontId="30" fillId="0" borderId="0" xfId="2" applyFont="1" applyFill="1" applyBorder="1" applyAlignment="1" applyProtection="1">
      <alignment horizontal="right" vertical="center" shrinkToFit="1"/>
    </xf>
    <xf numFmtId="38" fontId="30" fillId="2" borderId="41" xfId="2" applyFont="1" applyFill="1" applyBorder="1" applyAlignment="1" applyProtection="1">
      <alignment vertical="center" shrinkToFit="1"/>
    </xf>
    <xf numFmtId="38" fontId="30" fillId="2" borderId="42" xfId="2" applyFont="1" applyFill="1" applyBorder="1" applyAlignment="1" applyProtection="1">
      <alignment vertical="center" shrinkToFit="1"/>
    </xf>
    <xf numFmtId="38" fontId="30" fillId="0" borderId="40" xfId="2" applyFont="1" applyFill="1" applyBorder="1" applyAlignment="1" applyProtection="1">
      <alignment vertical="center" shrinkToFit="1"/>
    </xf>
    <xf numFmtId="38" fontId="34" fillId="0" borderId="47" xfId="2" applyFont="1" applyFill="1" applyBorder="1" applyAlignment="1" applyProtection="1">
      <alignment vertical="center" shrinkToFit="1"/>
    </xf>
    <xf numFmtId="38" fontId="30" fillId="0" borderId="18" xfId="2" applyFont="1" applyFill="1" applyBorder="1" applyAlignment="1" applyProtection="1">
      <alignment vertical="center" shrinkToFit="1"/>
    </xf>
    <xf numFmtId="38" fontId="30" fillId="0" borderId="45" xfId="2" applyFont="1" applyFill="1" applyBorder="1" applyAlignment="1" applyProtection="1">
      <alignment vertical="center" shrinkToFit="1"/>
    </xf>
    <xf numFmtId="38" fontId="30" fillId="0" borderId="14" xfId="2" applyFont="1" applyFill="1" applyBorder="1" applyAlignment="1" applyProtection="1">
      <alignment vertical="center" shrinkToFit="1"/>
    </xf>
    <xf numFmtId="38" fontId="30" fillId="0" borderId="20" xfId="2" applyFont="1" applyFill="1" applyBorder="1" applyAlignment="1" applyProtection="1">
      <alignment vertical="center" shrinkToFit="1"/>
    </xf>
    <xf numFmtId="38" fontId="30" fillId="0" borderId="0" xfId="2" applyFont="1" applyFill="1" applyBorder="1" applyAlignment="1" applyProtection="1">
      <alignment vertical="center" shrinkToFit="1"/>
    </xf>
    <xf numFmtId="38" fontId="43" fillId="0" borderId="45" xfId="2" applyFont="1" applyFill="1" applyBorder="1" applyAlignment="1" applyProtection="1">
      <alignment vertical="center" shrinkToFit="1"/>
    </xf>
    <xf numFmtId="38" fontId="29" fillId="0" borderId="26" xfId="2" applyFont="1" applyFill="1" applyBorder="1" applyAlignment="1" applyProtection="1">
      <alignment horizontal="distributed" vertical="center" shrinkToFit="1"/>
    </xf>
    <xf numFmtId="38" fontId="29" fillId="0" borderId="21" xfId="2" applyFont="1" applyFill="1" applyBorder="1" applyAlignment="1" applyProtection="1">
      <alignment horizontal="distributed" vertical="center" shrinkToFit="1"/>
    </xf>
    <xf numFmtId="38" fontId="30" fillId="0" borderId="50" xfId="2" applyFont="1" applyFill="1" applyBorder="1" applyAlignment="1" applyProtection="1">
      <alignment vertical="center" shrinkToFit="1"/>
    </xf>
    <xf numFmtId="38" fontId="30" fillId="0" borderId="52" xfId="2" applyFont="1" applyFill="1" applyBorder="1" applyAlignment="1" applyProtection="1">
      <alignment vertical="center" shrinkToFit="1"/>
    </xf>
    <xf numFmtId="38" fontId="30" fillId="0" borderId="37" xfId="2" applyFont="1" applyFill="1" applyBorder="1" applyAlignment="1" applyProtection="1">
      <alignment vertical="center" shrinkToFit="1"/>
    </xf>
    <xf numFmtId="38" fontId="30" fillId="0" borderId="54" xfId="2" applyFont="1" applyFill="1" applyBorder="1" applyAlignment="1" applyProtection="1">
      <alignment vertical="center" shrinkToFit="1"/>
    </xf>
    <xf numFmtId="38" fontId="34" fillId="0" borderId="40" xfId="2" applyFont="1" applyFill="1" applyBorder="1" applyAlignment="1" applyProtection="1">
      <alignment vertical="center" shrinkToFit="1"/>
    </xf>
    <xf numFmtId="38" fontId="30" fillId="2" borderId="36" xfId="2" applyFont="1" applyFill="1" applyBorder="1" applyAlignment="1" applyProtection="1">
      <alignment vertical="center" shrinkToFit="1"/>
    </xf>
    <xf numFmtId="38" fontId="30" fillId="0" borderId="43" xfId="2" applyFont="1" applyFill="1" applyBorder="1" applyAlignment="1" applyProtection="1">
      <alignment vertical="center" shrinkToFit="1"/>
    </xf>
    <xf numFmtId="38" fontId="40" fillId="0" borderId="40" xfId="2" applyFont="1" applyFill="1" applyBorder="1" applyAlignment="1" applyProtection="1">
      <alignment vertical="center" shrinkToFit="1"/>
    </xf>
    <xf numFmtId="38" fontId="30" fillId="2" borderId="46" xfId="2" applyFont="1" applyFill="1" applyBorder="1" applyAlignment="1" applyProtection="1">
      <alignment vertical="center" shrinkToFit="1"/>
    </xf>
    <xf numFmtId="38" fontId="16" fillId="2" borderId="17" xfId="2" applyFont="1" applyFill="1" applyBorder="1" applyAlignment="1" applyProtection="1">
      <alignment horizontal="center" vertical="center" shrinkToFit="1"/>
    </xf>
    <xf numFmtId="38" fontId="16" fillId="2" borderId="12" xfId="2" applyFont="1" applyFill="1" applyBorder="1" applyAlignment="1" applyProtection="1">
      <alignment horizontal="left" vertical="center" shrinkToFit="1"/>
    </xf>
    <xf numFmtId="38" fontId="31" fillId="0" borderId="37" xfId="2" applyFont="1" applyFill="1" applyBorder="1" applyAlignment="1" applyProtection="1">
      <alignment vertical="center" shrinkToFit="1"/>
    </xf>
    <xf numFmtId="38" fontId="40" fillId="2" borderId="55" xfId="2" applyFont="1" applyFill="1" applyBorder="1" applyAlignment="1" applyProtection="1">
      <alignment vertical="center" shrinkToFit="1"/>
    </xf>
    <xf numFmtId="38" fontId="30" fillId="9" borderId="50" xfId="2" applyFont="1" applyFill="1" applyBorder="1" applyAlignment="1" applyProtection="1">
      <alignment vertical="center" shrinkToFit="1"/>
    </xf>
    <xf numFmtId="38" fontId="33" fillId="9" borderId="52" xfId="2" applyFont="1" applyFill="1" applyBorder="1" applyAlignment="1" applyProtection="1">
      <alignment vertical="center" shrinkToFit="1"/>
    </xf>
    <xf numFmtId="38" fontId="40" fillId="0" borderId="54" xfId="2" applyFont="1" applyFill="1" applyBorder="1" applyAlignment="1" applyProtection="1">
      <alignment vertical="center" shrinkToFit="1"/>
    </xf>
    <xf numFmtId="38" fontId="33" fillId="9" borderId="46" xfId="2" applyFont="1" applyFill="1" applyBorder="1" applyAlignment="1" applyProtection="1">
      <alignment vertical="center" shrinkToFit="1"/>
    </xf>
    <xf numFmtId="38" fontId="43" fillId="0" borderId="67" xfId="2" applyFont="1" applyFill="1" applyBorder="1" applyAlignment="1" applyProtection="1">
      <alignment vertical="center" shrinkToFit="1"/>
    </xf>
    <xf numFmtId="38" fontId="43" fillId="0" borderId="55" xfId="2" applyFont="1" applyFill="1" applyBorder="1" applyAlignment="1" applyProtection="1">
      <alignment vertical="center" shrinkToFit="1"/>
    </xf>
    <xf numFmtId="38" fontId="30" fillId="9" borderId="46" xfId="2" applyFont="1" applyFill="1" applyBorder="1" applyAlignment="1" applyProtection="1">
      <alignment vertical="center" shrinkToFit="1"/>
    </xf>
    <xf numFmtId="38" fontId="30" fillId="9" borderId="22" xfId="2" applyFont="1" applyFill="1" applyBorder="1" applyAlignment="1" applyProtection="1">
      <alignment vertical="center" shrinkToFit="1"/>
    </xf>
    <xf numFmtId="38" fontId="43" fillId="0" borderId="54" xfId="2" applyFont="1" applyFill="1" applyBorder="1" applyAlignment="1" applyProtection="1">
      <alignment vertical="center" shrinkToFit="1"/>
    </xf>
    <xf numFmtId="38" fontId="34" fillId="0" borderId="44" xfId="2" applyFont="1" applyFill="1" applyBorder="1" applyAlignment="1" applyProtection="1">
      <alignment vertical="center" shrinkToFit="1"/>
    </xf>
    <xf numFmtId="38" fontId="43" fillId="2" borderId="62" xfId="2" applyFont="1" applyFill="1" applyBorder="1" applyAlignment="1" applyProtection="1">
      <alignment vertical="center" shrinkToFit="1"/>
    </xf>
    <xf numFmtId="38" fontId="43" fillId="2" borderId="55" xfId="2" applyFont="1" applyFill="1" applyBorder="1" applyAlignment="1" applyProtection="1">
      <alignment vertical="center" shrinkToFit="1"/>
    </xf>
    <xf numFmtId="38" fontId="30" fillId="2" borderId="52" xfId="2" applyFont="1" applyFill="1" applyBorder="1" applyAlignment="1" applyProtection="1">
      <alignment vertical="center" shrinkToFit="1"/>
    </xf>
    <xf numFmtId="38" fontId="30" fillId="2" borderId="37" xfId="2" applyFont="1" applyFill="1" applyBorder="1" applyAlignment="1" applyProtection="1">
      <alignment vertical="center" shrinkToFit="1"/>
    </xf>
    <xf numFmtId="38" fontId="30" fillId="9" borderId="52" xfId="2" applyFont="1" applyFill="1" applyBorder="1" applyAlignment="1" applyProtection="1">
      <alignment vertical="center" shrinkToFit="1"/>
    </xf>
    <xf numFmtId="38" fontId="7" fillId="9" borderId="14" xfId="2" applyFont="1" applyFill="1" applyBorder="1" applyAlignment="1" applyProtection="1">
      <alignment horizontal="right" vertical="center" shrinkToFit="1"/>
    </xf>
    <xf numFmtId="38" fontId="17" fillId="9" borderId="24" xfId="2" applyFont="1" applyFill="1" applyBorder="1" applyAlignment="1" applyProtection="1">
      <alignment horizontal="distributed" vertical="center" shrinkToFit="1"/>
    </xf>
    <xf numFmtId="38" fontId="30" fillId="9" borderId="36" xfId="2" applyFont="1" applyFill="1" applyBorder="1" applyAlignment="1" applyProtection="1">
      <alignment vertical="center" shrinkToFit="1"/>
    </xf>
    <xf numFmtId="38" fontId="33" fillId="9" borderId="43" xfId="2" applyFont="1" applyFill="1" applyBorder="1" applyAlignment="1" applyProtection="1">
      <alignment vertical="center" shrinkToFit="1"/>
    </xf>
    <xf numFmtId="38" fontId="17" fillId="9" borderId="14" xfId="2" applyFont="1" applyFill="1" applyBorder="1" applyAlignment="1" applyProtection="1">
      <alignment horizontal="distributed" vertical="center" shrinkToFit="1"/>
    </xf>
    <xf numFmtId="38" fontId="17" fillId="9" borderId="25" xfId="2" applyFont="1" applyFill="1" applyBorder="1" applyAlignment="1" applyProtection="1">
      <alignment horizontal="distributed" vertical="center" shrinkToFit="1"/>
    </xf>
    <xf numFmtId="38" fontId="33" fillId="9" borderId="44" xfId="2" applyFont="1" applyFill="1" applyBorder="1" applyAlignment="1" applyProtection="1">
      <alignment vertical="center" shrinkToFit="1"/>
    </xf>
    <xf numFmtId="38" fontId="17" fillId="9" borderId="15" xfId="2" applyFont="1" applyFill="1" applyBorder="1" applyAlignment="1" applyProtection="1">
      <alignment horizontal="distributed" vertical="center" shrinkToFit="1"/>
    </xf>
    <xf numFmtId="38" fontId="30" fillId="9" borderId="44" xfId="2" applyFont="1" applyFill="1" applyBorder="1" applyAlignment="1" applyProtection="1">
      <alignment vertical="center" shrinkToFit="1"/>
    </xf>
    <xf numFmtId="38" fontId="30" fillId="9" borderId="25" xfId="2" applyFont="1" applyFill="1" applyBorder="1" applyAlignment="1" applyProtection="1">
      <alignment vertical="center" shrinkToFit="1"/>
    </xf>
    <xf numFmtId="38" fontId="5" fillId="9" borderId="25" xfId="2" applyFont="1" applyFill="1" applyBorder="1" applyAlignment="1" applyProtection="1">
      <alignment horizontal="distributed" vertical="center" shrinkToFit="1"/>
    </xf>
    <xf numFmtId="38" fontId="5" fillId="9" borderId="24" xfId="2" applyFont="1" applyFill="1" applyBorder="1" applyAlignment="1" applyProtection="1">
      <alignment horizontal="distributed" vertical="center" shrinkToFit="1"/>
    </xf>
    <xf numFmtId="38" fontId="30" fillId="9" borderId="43" xfId="2" applyFont="1" applyFill="1" applyBorder="1" applyAlignment="1" applyProtection="1">
      <alignment vertical="center" shrinkToFit="1"/>
    </xf>
    <xf numFmtId="0" fontId="42" fillId="0" borderId="68" xfId="2" applyNumberFormat="1" applyFont="1" applyFill="1" applyBorder="1" applyAlignment="1" applyProtection="1">
      <alignment horizontal="center" vertical="center"/>
    </xf>
    <xf numFmtId="38" fontId="44" fillId="2" borderId="23" xfId="2" applyFont="1" applyFill="1" applyBorder="1" applyAlignment="1" applyProtection="1">
      <alignment horizontal="center" vertical="center" wrapText="1" shrinkToFit="1"/>
    </xf>
    <xf numFmtId="38" fontId="49" fillId="2" borderId="12" xfId="2" applyFont="1" applyFill="1" applyBorder="1" applyAlignment="1" applyProtection="1">
      <alignment horizontal="center" vertical="center"/>
    </xf>
    <xf numFmtId="38" fontId="15" fillId="8" borderId="8" xfId="2" applyFont="1" applyFill="1" applyBorder="1" applyAlignment="1" applyProtection="1">
      <alignment horizontal="distributed" vertical="center" justifyLastLine="1"/>
    </xf>
    <xf numFmtId="0" fontId="9" fillId="0" borderId="0" xfId="3" applyFont="1" applyBorder="1" applyProtection="1">
      <alignment vertical="center"/>
    </xf>
    <xf numFmtId="38" fontId="35" fillId="0" borderId="3" xfId="1" applyNumberFormat="1" applyFont="1" applyBorder="1" applyAlignment="1" applyProtection="1">
      <alignment vertical="center"/>
    </xf>
    <xf numFmtId="38" fontId="50" fillId="0" borderId="3" xfId="1" applyNumberFormat="1" applyFont="1" applyBorder="1" applyAlignment="1" applyProtection="1">
      <alignment vertical="center"/>
    </xf>
    <xf numFmtId="38" fontId="50" fillId="0" borderId="8" xfId="2" applyFont="1" applyFill="1" applyBorder="1" applyAlignment="1" applyProtection="1">
      <alignment horizontal="right" vertical="center"/>
    </xf>
    <xf numFmtId="38" fontId="36" fillId="0" borderId="3" xfId="2" applyFont="1" applyBorder="1" applyAlignment="1" applyProtection="1">
      <alignment vertical="center"/>
    </xf>
    <xf numFmtId="38" fontId="50" fillId="0" borderId="3" xfId="2" applyFont="1" applyBorder="1" applyAlignment="1" applyProtection="1">
      <alignment vertical="center"/>
    </xf>
    <xf numFmtId="38" fontId="5" fillId="2" borderId="28" xfId="2" applyFont="1" applyFill="1" applyBorder="1" applyAlignment="1" applyProtection="1">
      <alignment horizontal="distributed" vertical="center" shrinkToFit="1"/>
    </xf>
    <xf numFmtId="38" fontId="30" fillId="0" borderId="64" xfId="2" applyFont="1" applyFill="1" applyBorder="1" applyAlignment="1" applyProtection="1">
      <alignment vertical="center" shrinkToFit="1"/>
    </xf>
    <xf numFmtId="38" fontId="43" fillId="0" borderId="42" xfId="2" applyFont="1" applyFill="1" applyBorder="1" applyAlignment="1" applyProtection="1">
      <alignment vertical="center" shrinkToFit="1"/>
    </xf>
    <xf numFmtId="38" fontId="27" fillId="2" borderId="9" xfId="2" applyFont="1" applyFill="1" applyBorder="1" applyAlignment="1" applyProtection="1">
      <alignment horizontal="center" vertical="center" shrinkToFit="1"/>
    </xf>
    <xf numFmtId="38" fontId="44" fillId="0" borderId="12" xfId="2" applyFont="1" applyFill="1" applyBorder="1" applyAlignment="1" applyProtection="1">
      <alignment horizontal="distributed" vertical="center" shrinkToFit="1"/>
    </xf>
    <xf numFmtId="38" fontId="44" fillId="0" borderId="23" xfId="2" applyFont="1" applyFill="1" applyBorder="1" applyAlignment="1" applyProtection="1">
      <alignment horizontal="distributed" vertical="center" shrinkToFit="1"/>
    </xf>
    <xf numFmtId="38" fontId="5" fillId="2" borderId="18" xfId="2" applyFont="1" applyFill="1" applyBorder="1" applyAlignment="1" applyProtection="1">
      <alignment horizontal="distributed" vertical="center" wrapText="1" shrinkToFit="1"/>
    </xf>
    <xf numFmtId="38" fontId="44" fillId="2" borderId="11" xfId="2" applyFont="1" applyFill="1" applyBorder="1" applyAlignment="1" applyProtection="1">
      <alignment horizontal="distributed" vertical="center" wrapText="1" shrinkToFit="1"/>
    </xf>
    <xf numFmtId="38" fontId="44" fillId="2" borderId="11" xfId="2" applyFont="1" applyFill="1" applyBorder="1" applyAlignment="1" applyProtection="1">
      <alignment horizontal="distributed" vertical="center" shrinkToFit="1"/>
    </xf>
    <xf numFmtId="38" fontId="30" fillId="0" borderId="18" xfId="2" applyFont="1" applyFill="1" applyBorder="1" applyAlignment="1" applyProtection="1">
      <alignment horizontal="right" vertical="center" shrinkToFit="1"/>
    </xf>
    <xf numFmtId="38" fontId="30" fillId="0" borderId="23" xfId="2" applyFont="1" applyFill="1" applyBorder="1" applyAlignment="1" applyProtection="1">
      <alignment vertical="center" shrinkToFit="1"/>
    </xf>
    <xf numFmtId="38" fontId="30" fillId="2" borderId="23" xfId="2" applyFont="1" applyFill="1" applyBorder="1" applyAlignment="1" applyProtection="1">
      <alignment vertical="center" shrinkToFit="1"/>
    </xf>
    <xf numFmtId="38" fontId="30" fillId="2" borderId="22" xfId="2" applyFont="1" applyFill="1" applyBorder="1" applyAlignment="1" applyProtection="1">
      <alignment vertical="center" shrinkToFit="1"/>
    </xf>
    <xf numFmtId="38" fontId="44" fillId="2" borderId="12" xfId="2" applyFont="1" applyFill="1" applyBorder="1" applyAlignment="1" applyProtection="1">
      <alignment horizontal="distributed" vertical="center" wrapText="1" shrinkToFit="1"/>
    </xf>
    <xf numFmtId="38" fontId="44" fillId="2" borderId="23" xfId="2" applyFont="1" applyFill="1" applyBorder="1" applyAlignment="1" applyProtection="1">
      <alignment horizontal="distributed" vertical="center" wrapText="1" shrinkToFit="1"/>
    </xf>
    <xf numFmtId="38" fontId="44" fillId="0" borderId="12" xfId="2" applyFont="1" applyFill="1" applyBorder="1" applyAlignment="1" applyProtection="1">
      <alignment horizontal="distributed" vertical="center" wrapText="1" shrinkToFit="1"/>
    </xf>
    <xf numFmtId="38" fontId="6" fillId="0" borderId="39" xfId="2" applyFont="1" applyFill="1" applyBorder="1" applyAlignment="1" applyProtection="1">
      <alignment horizontal="left" vertical="center" shrinkToFit="1"/>
    </xf>
    <xf numFmtId="38" fontId="6" fillId="0" borderId="63" xfId="2" applyFont="1" applyFill="1" applyBorder="1" applyAlignment="1" applyProtection="1">
      <alignment horizontal="left" vertical="center" shrinkToFit="1"/>
    </xf>
    <xf numFmtId="38" fontId="5" fillId="2" borderId="13" xfId="2" applyFont="1" applyFill="1" applyBorder="1" applyAlignment="1" applyProtection="1">
      <alignment horizontal="distributed" vertical="center" shrinkToFit="1"/>
    </xf>
    <xf numFmtId="38" fontId="7" fillId="0" borderId="69" xfId="2" applyFont="1" applyFill="1" applyBorder="1" applyAlignment="1" applyProtection="1">
      <alignment vertical="center" shrinkToFit="1"/>
    </xf>
    <xf numFmtId="38" fontId="29" fillId="0" borderId="26" xfId="2" applyFont="1" applyFill="1" applyBorder="1" applyAlignment="1" applyProtection="1">
      <alignment horizontal="center" vertical="center" shrinkToFit="1"/>
    </xf>
    <xf numFmtId="38" fontId="5" fillId="2" borderId="9" xfId="2" applyFont="1" applyFill="1" applyBorder="1" applyAlignment="1" applyProtection="1">
      <alignment vertical="center" shrinkToFit="1"/>
    </xf>
    <xf numFmtId="38" fontId="5" fillId="2" borderId="29" xfId="2" applyFont="1" applyFill="1" applyBorder="1" applyAlignment="1" applyProtection="1">
      <alignment vertical="center" shrinkToFit="1"/>
    </xf>
    <xf numFmtId="38" fontId="30" fillId="2" borderId="29" xfId="2" applyFont="1" applyFill="1" applyBorder="1" applyAlignment="1" applyProtection="1">
      <alignment vertical="center" shrinkToFit="1"/>
    </xf>
    <xf numFmtId="38" fontId="5" fillId="2" borderId="30" xfId="2" applyFont="1" applyFill="1" applyBorder="1" applyAlignment="1" applyProtection="1">
      <alignment vertical="center" shrinkToFit="1"/>
    </xf>
    <xf numFmtId="38" fontId="30" fillId="2" borderId="70" xfId="2" applyFont="1" applyFill="1" applyBorder="1" applyAlignment="1" applyProtection="1">
      <alignment vertical="center" shrinkToFit="1"/>
    </xf>
    <xf numFmtId="38" fontId="5" fillId="0" borderId="18" xfId="2" applyFont="1" applyFill="1" applyBorder="1" applyAlignment="1" applyProtection="1">
      <alignment vertical="center" shrinkToFit="1"/>
    </xf>
    <xf numFmtId="38" fontId="5" fillId="0" borderId="11" xfId="2" applyFont="1" applyFill="1" applyBorder="1" applyAlignment="1" applyProtection="1">
      <alignment vertical="center" shrinkToFit="1"/>
    </xf>
    <xf numFmtId="38" fontId="5" fillId="2" borderId="18" xfId="2" applyFont="1" applyFill="1" applyBorder="1" applyAlignment="1" applyProtection="1">
      <alignment vertical="center" shrinkToFit="1"/>
    </xf>
    <xf numFmtId="38" fontId="30" fillId="2" borderId="18" xfId="2" applyFont="1" applyFill="1" applyBorder="1" applyAlignment="1" applyProtection="1">
      <alignment vertical="center" shrinkToFit="1"/>
    </xf>
    <xf numFmtId="38" fontId="5" fillId="2" borderId="11" xfId="2" applyFont="1" applyFill="1" applyBorder="1" applyAlignment="1" applyProtection="1">
      <alignment vertical="center" shrinkToFit="1"/>
    </xf>
    <xf numFmtId="38" fontId="30" fillId="2" borderId="61" xfId="2" applyFont="1" applyFill="1" applyBorder="1" applyAlignment="1" applyProtection="1">
      <alignment vertical="center" shrinkToFit="1"/>
    </xf>
    <xf numFmtId="38" fontId="30" fillId="0" borderId="61" xfId="2" applyFont="1" applyFill="1" applyBorder="1" applyAlignment="1" applyProtection="1">
      <alignment horizontal="right"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26" fillId="0" borderId="27" xfId="2" applyFont="1" applyFill="1" applyBorder="1" applyAlignment="1" applyProtection="1">
      <alignment horizontal="center" vertical="center" shrinkToFit="1"/>
    </xf>
    <xf numFmtId="38" fontId="31" fillId="0" borderId="18" xfId="2" applyFont="1" applyFill="1" applyBorder="1" applyAlignment="1" applyProtection="1">
      <alignment horizontal="right" vertical="center" shrinkToFit="1"/>
    </xf>
    <xf numFmtId="38" fontId="20" fillId="10" borderId="71" xfId="2" applyFont="1" applyFill="1" applyBorder="1" applyAlignment="1" applyProtection="1">
      <alignment horizontal="center" vertical="center" shrinkToFit="1"/>
    </xf>
    <xf numFmtId="38" fontId="20" fillId="11" borderId="72" xfId="2" applyFont="1" applyFill="1" applyBorder="1" applyAlignment="1" applyProtection="1">
      <alignment horizontal="center" vertical="center"/>
    </xf>
    <xf numFmtId="38" fontId="20" fillId="11" borderId="73" xfId="2" applyFont="1" applyFill="1" applyBorder="1" applyAlignment="1" applyProtection="1">
      <alignment horizontal="center" vertical="center"/>
    </xf>
    <xf numFmtId="38" fontId="30" fillId="0" borderId="38" xfId="2" applyFont="1" applyFill="1" applyBorder="1" applyAlignment="1" applyProtection="1">
      <alignment horizontal="center" vertical="center" shrinkToFit="1"/>
    </xf>
    <xf numFmtId="38" fontId="44" fillId="0" borderId="47" xfId="2" applyFont="1" applyFill="1" applyBorder="1" applyAlignment="1" applyProtection="1">
      <alignment horizontal="distributed" vertical="center" shrinkToFit="1"/>
    </xf>
    <xf numFmtId="38" fontId="31" fillId="0" borderId="42" xfId="2" applyFont="1" applyFill="1" applyBorder="1" applyAlignment="1" applyProtection="1">
      <alignment vertical="center" shrinkToFit="1"/>
    </xf>
    <xf numFmtId="38" fontId="30" fillId="0" borderId="36" xfId="2" applyFont="1" applyFill="1" applyBorder="1" applyAlignment="1" applyProtection="1">
      <alignment horizontal="center" vertical="center" shrinkToFit="1"/>
    </xf>
    <xf numFmtId="38" fontId="31" fillId="0" borderId="41" xfId="2" applyFont="1" applyFill="1" applyBorder="1" applyAlignment="1" applyProtection="1">
      <alignment vertical="center" shrinkToFit="1"/>
    </xf>
    <xf numFmtId="38" fontId="32" fillId="13" borderId="74" xfId="2" applyFont="1" applyFill="1" applyBorder="1" applyAlignment="1" applyProtection="1">
      <alignment horizontal="right" vertical="center" shrinkToFit="1"/>
    </xf>
    <xf numFmtId="38" fontId="28" fillId="13" borderId="75" xfId="2" applyFont="1" applyFill="1" applyBorder="1" applyAlignment="1" applyProtection="1">
      <alignment horizontal="distributed" vertical="center" shrinkToFit="1"/>
    </xf>
    <xf numFmtId="38" fontId="32" fillId="13" borderId="76" xfId="2" applyFont="1" applyFill="1" applyBorder="1" applyAlignment="1" applyProtection="1">
      <alignment vertical="center" shrinkToFit="1"/>
    </xf>
    <xf numFmtId="38" fontId="33" fillId="13" borderId="77" xfId="2" applyFont="1" applyFill="1" applyBorder="1" applyAlignment="1" applyProtection="1">
      <alignment vertical="center" shrinkToFit="1"/>
    </xf>
    <xf numFmtId="38" fontId="32" fillId="13" borderId="76" xfId="2" applyFont="1" applyFill="1" applyBorder="1" applyAlignment="1" applyProtection="1">
      <alignment horizontal="right" vertical="center" shrinkToFit="1"/>
    </xf>
    <xf numFmtId="38" fontId="28" fillId="13" borderId="78" xfId="2" applyFont="1" applyFill="1" applyBorder="1" applyAlignment="1" applyProtection="1">
      <alignment horizontal="distributed" vertical="center" shrinkToFit="1"/>
    </xf>
    <xf numFmtId="38" fontId="33" fillId="13" borderId="79" xfId="2" applyFont="1" applyFill="1" applyBorder="1" applyAlignment="1" applyProtection="1">
      <alignment vertical="center" shrinkToFit="1"/>
    </xf>
    <xf numFmtId="38" fontId="30" fillId="13" borderId="74" xfId="2" applyFont="1" applyFill="1" applyBorder="1" applyAlignment="1" applyProtection="1">
      <alignment horizontal="right" vertical="center" shrinkToFit="1"/>
    </xf>
    <xf numFmtId="38" fontId="29" fillId="13" borderId="75" xfId="2" applyFont="1" applyFill="1" applyBorder="1" applyAlignment="1" applyProtection="1">
      <alignment horizontal="distributed" vertical="center" shrinkToFit="1"/>
    </xf>
    <xf numFmtId="38" fontId="30" fillId="13" borderId="76" xfId="2" applyFont="1" applyFill="1" applyBorder="1" applyAlignment="1" applyProtection="1">
      <alignment horizontal="right" vertical="center" shrinkToFit="1"/>
    </xf>
    <xf numFmtId="38" fontId="33" fillId="13" borderId="77" xfId="2" applyFont="1" applyFill="1" applyBorder="1" applyAlignment="1" applyProtection="1">
      <alignment horizontal="right" vertical="center" shrinkToFit="1"/>
    </xf>
    <xf numFmtId="38" fontId="29" fillId="13" borderId="78" xfId="2" applyFont="1" applyFill="1" applyBorder="1" applyAlignment="1" applyProtection="1">
      <alignment horizontal="distributed" vertical="center" shrinkToFit="1"/>
    </xf>
    <xf numFmtId="38" fontId="33" fillId="13" borderId="79" xfId="2" applyFont="1" applyFill="1" applyBorder="1" applyAlignment="1" applyProtection="1">
      <alignment horizontal="right" vertical="center" shrinkToFit="1"/>
    </xf>
    <xf numFmtId="38" fontId="39" fillId="13" borderId="75" xfId="2" applyFont="1" applyFill="1" applyBorder="1" applyAlignment="1" applyProtection="1">
      <alignment horizontal="distributed" vertical="center" shrinkToFit="1"/>
    </xf>
    <xf numFmtId="38" fontId="30" fillId="13" borderId="77" xfId="2" applyFont="1" applyFill="1" applyBorder="1" applyAlignment="1" applyProtection="1">
      <alignment horizontal="right" vertical="center" shrinkToFit="1"/>
    </xf>
    <xf numFmtId="38" fontId="30" fillId="13" borderId="76" xfId="2" applyFont="1" applyFill="1" applyBorder="1" applyAlignment="1" applyProtection="1">
      <alignment vertical="center" shrinkToFit="1"/>
    </xf>
    <xf numFmtId="38" fontId="39" fillId="13" borderId="78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horizontal="right" vertical="center" shrinkToFit="1"/>
    </xf>
    <xf numFmtId="38" fontId="7" fillId="14" borderId="0" xfId="2" applyFont="1" applyFill="1" applyBorder="1" applyAlignment="1" applyProtection="1">
      <alignment vertical="center" shrinkToFit="1"/>
    </xf>
    <xf numFmtId="38" fontId="32" fillId="13" borderId="80" xfId="2" applyFont="1" applyFill="1" applyBorder="1" applyAlignment="1" applyProtection="1">
      <alignment horizontal="right" vertical="center" shrinkToFit="1"/>
    </xf>
    <xf numFmtId="38" fontId="28" fillId="13" borderId="81" xfId="2" applyFont="1" applyFill="1" applyBorder="1" applyAlignment="1" applyProtection="1">
      <alignment horizontal="distributed" vertical="center" shrinkToFit="1"/>
    </xf>
    <xf numFmtId="38" fontId="33" fillId="13" borderId="74" xfId="2" applyFont="1" applyFill="1" applyBorder="1" applyAlignment="1" applyProtection="1">
      <alignment vertical="center" shrinkToFit="1"/>
    </xf>
    <xf numFmtId="38" fontId="28" fillId="13" borderId="74" xfId="2" applyFont="1" applyFill="1" applyBorder="1" applyAlignment="1" applyProtection="1">
      <alignment horizontal="distributed" vertical="center" shrinkToFit="1"/>
    </xf>
    <xf numFmtId="38" fontId="33" fillId="13" borderId="80" xfId="2" applyFont="1" applyFill="1" applyBorder="1" applyAlignment="1" applyProtection="1">
      <alignment vertical="center" shrinkToFit="1"/>
    </xf>
    <xf numFmtId="38" fontId="41" fillId="13" borderId="81" xfId="2" applyFont="1" applyFill="1" applyBorder="1" applyAlignment="1" applyProtection="1">
      <alignment horizontal="distributed" vertical="center" shrinkToFit="1"/>
    </xf>
    <xf numFmtId="38" fontId="32" fillId="13" borderId="81" xfId="2" applyFont="1" applyFill="1" applyBorder="1" applyAlignment="1" applyProtection="1">
      <alignment horizontal="center" vertical="center" shrinkToFit="1"/>
    </xf>
    <xf numFmtId="38" fontId="32" fillId="13" borderId="77" xfId="2" applyFont="1" applyFill="1" applyBorder="1" applyAlignment="1" applyProtection="1">
      <alignment horizontal="right" vertical="center" shrinkToFit="1"/>
    </xf>
    <xf numFmtId="38" fontId="28" fillId="13" borderId="74" xfId="2" applyFont="1" applyFill="1" applyBorder="1" applyAlignment="1" applyProtection="1">
      <alignment horizontal="center" vertical="center" shrinkToFit="1"/>
    </xf>
    <xf numFmtId="38" fontId="33" fillId="13" borderId="74" xfId="2" applyFont="1" applyFill="1" applyBorder="1" applyAlignment="1" applyProtection="1">
      <alignment horizontal="right" vertical="center" shrinkToFit="1"/>
    </xf>
    <xf numFmtId="38" fontId="28" fillId="13" borderId="81" xfId="2" applyFont="1" applyFill="1" applyBorder="1" applyAlignment="1" applyProtection="1">
      <alignment horizontal="center" vertical="center" shrinkToFit="1"/>
    </xf>
    <xf numFmtId="38" fontId="33" fillId="13" borderId="80" xfId="2" applyFont="1" applyFill="1" applyBorder="1" applyAlignment="1" applyProtection="1">
      <alignment horizontal="right" vertical="center" shrinkToFit="1"/>
    </xf>
    <xf numFmtId="38" fontId="32" fillId="13" borderId="82" xfId="2" applyFont="1" applyFill="1" applyBorder="1" applyAlignment="1" applyProtection="1">
      <alignment vertical="center" shrinkToFit="1"/>
    </xf>
    <xf numFmtId="38" fontId="41" fillId="13" borderId="80" xfId="2" applyFont="1" applyFill="1" applyBorder="1" applyAlignment="1" applyProtection="1">
      <alignment vertical="center" shrinkToFit="1"/>
    </xf>
    <xf numFmtId="38" fontId="38" fillId="13" borderId="78" xfId="2" applyFont="1" applyFill="1" applyBorder="1" applyAlignment="1" applyProtection="1">
      <alignment horizontal="center" vertical="center" shrinkToFit="1"/>
    </xf>
    <xf numFmtId="38" fontId="38" fillId="13" borderId="75" xfId="2" applyFont="1" applyFill="1" applyBorder="1" applyAlignment="1" applyProtection="1">
      <alignment horizontal="center" vertical="center" shrinkToFit="1"/>
    </xf>
    <xf numFmtId="38" fontId="32" fillId="13" borderId="79" xfId="2" applyFont="1" applyFill="1" applyBorder="1" applyAlignment="1" applyProtection="1">
      <alignment horizontal="right" vertical="center" shrinkToFit="1"/>
    </xf>
    <xf numFmtId="38" fontId="36" fillId="13" borderId="83" xfId="2" applyFont="1" applyFill="1" applyBorder="1" applyAlignment="1" applyProtection="1">
      <alignment vertical="center" shrinkToFit="1"/>
    </xf>
    <xf numFmtId="38" fontId="28" fillId="13" borderId="84" xfId="2" applyFont="1" applyFill="1" applyBorder="1" applyAlignment="1" applyProtection="1">
      <alignment horizontal="distributed" vertical="center" shrinkToFit="1"/>
    </xf>
    <xf numFmtId="38" fontId="32" fillId="13" borderId="85" xfId="2" applyFont="1" applyFill="1" applyBorder="1" applyAlignment="1" applyProtection="1">
      <alignment horizontal="right" vertical="center" shrinkToFit="1"/>
    </xf>
    <xf numFmtId="38" fontId="33" fillId="13" borderId="86" xfId="2" applyFont="1" applyFill="1" applyBorder="1" applyAlignment="1" applyProtection="1">
      <alignment horizontal="right" vertical="center" shrinkToFit="1"/>
    </xf>
    <xf numFmtId="38" fontId="28" fillId="13" borderId="87" xfId="2" applyFont="1" applyFill="1" applyBorder="1" applyAlignment="1" applyProtection="1">
      <alignment horizontal="distributed" vertical="center" shrinkToFit="1"/>
    </xf>
    <xf numFmtId="38" fontId="33" fillId="13" borderId="88" xfId="2" applyFont="1" applyFill="1" applyBorder="1" applyAlignment="1" applyProtection="1">
      <alignment horizontal="right" vertical="center" shrinkToFit="1"/>
    </xf>
    <xf numFmtId="38" fontId="20" fillId="13" borderId="9" xfId="2" applyFont="1" applyFill="1" applyBorder="1" applyAlignment="1" applyProtection="1">
      <alignment horizontal="center" vertical="center"/>
    </xf>
    <xf numFmtId="38" fontId="36" fillId="13" borderId="10" xfId="2" applyFont="1" applyFill="1" applyBorder="1" applyAlignment="1" applyProtection="1">
      <alignment horizontal="right" vertical="center"/>
    </xf>
    <xf numFmtId="38" fontId="51" fillId="13" borderId="10" xfId="2" applyFont="1" applyFill="1" applyBorder="1" applyAlignment="1" applyProtection="1">
      <alignment horizontal="right" vertical="center"/>
    </xf>
    <xf numFmtId="38" fontId="36" fillId="13" borderId="13" xfId="2" applyFont="1" applyFill="1" applyBorder="1" applyAlignment="1" applyProtection="1">
      <alignment horizontal="right" vertical="center"/>
    </xf>
    <xf numFmtId="38" fontId="51" fillId="13" borderId="13" xfId="2" applyFont="1" applyFill="1" applyBorder="1" applyAlignment="1" applyProtection="1">
      <alignment horizontal="right" vertical="center"/>
    </xf>
    <xf numFmtId="38" fontId="36" fillId="13" borderId="3" xfId="2" applyFont="1" applyFill="1" applyBorder="1" applyAlignment="1" applyProtection="1">
      <alignment horizontal="right" vertical="center"/>
    </xf>
    <xf numFmtId="38" fontId="36" fillId="13" borderId="7" xfId="2" applyFont="1" applyFill="1" applyBorder="1" applyAlignment="1" applyProtection="1">
      <alignment horizontal="right" vertical="center"/>
    </xf>
    <xf numFmtId="38" fontId="44" fillId="2" borderId="12" xfId="2" applyFont="1" applyFill="1" applyBorder="1" applyAlignment="1" applyProtection="1">
      <alignment horizontal="center" vertical="center" wrapText="1"/>
    </xf>
    <xf numFmtId="38" fontId="32" fillId="0" borderId="38" xfId="2" applyFont="1" applyFill="1" applyBorder="1" applyAlignment="1" applyProtection="1">
      <alignment horizontal="right" vertical="center" shrinkToFit="1"/>
    </xf>
    <xf numFmtId="38" fontId="32" fillId="0" borderId="36" xfId="2" applyFont="1" applyFill="1" applyBorder="1" applyAlignment="1" applyProtection="1">
      <alignment horizontal="right" vertical="center" shrinkToFit="1"/>
    </xf>
    <xf numFmtId="38" fontId="31" fillId="0" borderId="45" xfId="2" applyFont="1" applyFill="1" applyBorder="1" applyAlignment="1" applyProtection="1">
      <alignment horizontal="right" vertical="center" shrinkToFit="1"/>
    </xf>
    <xf numFmtId="38" fontId="31" fillId="0" borderId="45" xfId="2" applyFont="1" applyFill="1" applyBorder="1" applyAlignment="1" applyProtection="1">
      <alignment horizontal="right" vertical="center" shrinkToFit="1"/>
      <protection locked="0"/>
    </xf>
    <xf numFmtId="38" fontId="31" fillId="0" borderId="43" xfId="2" applyFont="1" applyFill="1" applyBorder="1" applyAlignment="1" applyProtection="1">
      <alignment vertical="center" shrinkToFit="1"/>
    </xf>
    <xf numFmtId="38" fontId="44" fillId="2" borderId="12" xfId="2" applyFont="1" applyFill="1" applyBorder="1" applyAlignment="1" applyProtection="1">
      <alignment horizontal="distributed" vertical="center" shrinkToFit="1"/>
    </xf>
    <xf numFmtId="38" fontId="31" fillId="0" borderId="43" xfId="2" applyFont="1" applyFill="1" applyBorder="1" applyAlignment="1" applyProtection="1">
      <alignment horizontal="right" vertical="center" shrinkToFit="1"/>
    </xf>
    <xf numFmtId="38" fontId="33" fillId="13" borderId="88" xfId="2" applyFont="1" applyFill="1" applyBorder="1" applyAlignment="1" applyProtection="1">
      <alignment horizontal="right" vertical="center" shrinkToFit="1"/>
    </xf>
    <xf numFmtId="38" fontId="33" fillId="13" borderId="79" xfId="2" applyFont="1" applyFill="1" applyBorder="1" applyAlignment="1" applyProtection="1">
      <alignment horizontal="right" vertical="center" shrinkToFit="1"/>
    </xf>
    <xf numFmtId="38" fontId="33" fillId="13" borderId="79" xfId="2" applyFont="1" applyFill="1" applyBorder="1" applyAlignment="1" applyProtection="1">
      <alignment vertical="center" shrinkToFit="1"/>
    </xf>
    <xf numFmtId="38" fontId="34" fillId="0" borderId="46" xfId="2" applyFont="1" applyFill="1" applyBorder="1" applyAlignment="1" applyProtection="1">
      <alignment vertical="center" shrinkToFit="1"/>
    </xf>
    <xf numFmtId="38" fontId="43" fillId="0" borderId="42" xfId="2" applyFont="1" applyFill="1" applyBorder="1" applyAlignment="1" applyProtection="1">
      <alignment horizontal="right" vertical="center" shrinkToFit="1"/>
    </xf>
    <xf numFmtId="38" fontId="35" fillId="0" borderId="41" xfId="2" applyFont="1" applyFill="1" applyBorder="1" applyAlignment="1" applyProtection="1">
      <alignment horizontal="right" vertical="center" shrinkToFit="1"/>
    </xf>
    <xf numFmtId="38" fontId="35" fillId="0" borderId="46" xfId="2" applyFont="1" applyFill="1" applyBorder="1" applyAlignment="1" applyProtection="1">
      <alignment vertical="center" shrinkToFit="1"/>
    </xf>
    <xf numFmtId="38" fontId="43" fillId="2" borderId="34" xfId="2" applyFont="1" applyFill="1" applyBorder="1" applyAlignment="1" applyProtection="1">
      <alignment vertical="center" shrinkToFit="1"/>
    </xf>
    <xf numFmtId="38" fontId="37" fillId="0" borderId="89" xfId="2" applyFont="1" applyFill="1" applyBorder="1" applyAlignment="1" applyProtection="1">
      <alignment horizontal="right" vertical="center" shrinkToFit="1"/>
    </xf>
    <xf numFmtId="38" fontId="35" fillId="0" borderId="89" xfId="2" applyFont="1" applyFill="1" applyBorder="1" applyAlignment="1" applyProtection="1">
      <alignment horizontal="right" vertical="center" shrinkToFit="1"/>
    </xf>
    <xf numFmtId="38" fontId="31" fillId="0" borderId="89" xfId="2" applyFont="1" applyFill="1" applyBorder="1" applyAlignment="1" applyProtection="1">
      <alignment vertical="center" shrinkToFit="1"/>
      <protection locked="0"/>
    </xf>
    <xf numFmtId="38" fontId="34" fillId="0" borderId="52" xfId="2" applyFont="1" applyFill="1" applyBorder="1" applyAlignment="1" applyProtection="1">
      <alignment horizontal="right" vertical="center" shrinkToFit="1"/>
    </xf>
    <xf numFmtId="38" fontId="34" fillId="0" borderId="43" xfId="2" applyFont="1" applyFill="1" applyBorder="1" applyAlignment="1" applyProtection="1">
      <alignment horizontal="right" vertical="center" shrinkToFit="1"/>
    </xf>
    <xf numFmtId="38" fontId="34" fillId="2" borderId="37" xfId="2" applyFont="1" applyFill="1" applyBorder="1" applyAlignment="1" applyProtection="1">
      <alignment horizontal="right" vertical="center" shrinkToFit="1"/>
    </xf>
    <xf numFmtId="38" fontId="31" fillId="2" borderId="37" xfId="2" applyFont="1" applyFill="1" applyBorder="1" applyAlignment="1" applyProtection="1">
      <alignment horizontal="right" vertical="center" shrinkToFit="1"/>
    </xf>
    <xf numFmtId="38" fontId="31" fillId="2" borderId="40" xfId="2" applyFont="1" applyFill="1" applyBorder="1" applyAlignment="1" applyProtection="1">
      <alignment horizontal="right" vertical="center" shrinkToFit="1"/>
    </xf>
    <xf numFmtId="38" fontId="34" fillId="2" borderId="52" xfId="2" applyFont="1" applyFill="1" applyBorder="1" applyAlignment="1" applyProtection="1">
      <alignment horizontal="center" vertical="center" shrinkToFit="1"/>
    </xf>
    <xf numFmtId="38" fontId="34" fillId="2" borderId="52" xfId="2" applyFont="1" applyFill="1" applyBorder="1" applyAlignment="1" applyProtection="1">
      <alignment horizontal="right" vertical="center" shrinkToFit="1"/>
    </xf>
    <xf numFmtId="38" fontId="30" fillId="0" borderId="37" xfId="2" applyFont="1" applyFill="1" applyBorder="1" applyAlignment="1" applyProtection="1">
      <alignment horizontal="right" vertical="center" shrinkToFit="1"/>
    </xf>
    <xf numFmtId="186" fontId="42" fillId="0" borderId="90" xfId="2" applyNumberFormat="1" applyFont="1" applyFill="1" applyBorder="1" applyAlignment="1" applyProtection="1">
      <alignment horizontal="center" vertical="center" shrinkToFit="1"/>
      <protection locked="0"/>
    </xf>
    <xf numFmtId="38" fontId="5" fillId="0" borderId="12" xfId="2" applyFont="1" applyFill="1" applyBorder="1" applyAlignment="1" applyProtection="1">
      <alignment horizontal="distributed" vertical="center" shrinkToFit="1"/>
    </xf>
    <xf numFmtId="38" fontId="31" fillId="0" borderId="44" xfId="2" applyFont="1" applyFill="1" applyBorder="1" applyAlignment="1" applyProtection="1">
      <alignment horizontal="right" vertical="center" shrinkToFit="1"/>
    </xf>
    <xf numFmtId="38" fontId="7" fillId="2" borderId="38" xfId="2" applyFont="1" applyFill="1" applyBorder="1" applyAlignment="1" applyProtection="1">
      <alignment horizontal="right" vertical="center" shrinkToFit="1"/>
    </xf>
    <xf numFmtId="38" fontId="31" fillId="0" borderId="61" xfId="2" applyFont="1" applyFill="1" applyBorder="1" applyAlignment="1" applyProtection="1">
      <alignment vertical="center" shrinkToFit="1"/>
    </xf>
    <xf numFmtId="38" fontId="5" fillId="0" borderId="23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wrapText="1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1" fillId="0" borderId="21" xfId="2" applyFont="1" applyFill="1" applyBorder="1" applyAlignment="1" applyProtection="1">
      <alignment horizontal="distributed" vertical="center" shrinkToFit="1"/>
    </xf>
    <xf numFmtId="38" fontId="5" fillId="2" borderId="12" xfId="2" applyFont="1" applyFill="1" applyBorder="1" applyAlignment="1" applyProtection="1">
      <alignment vertical="center" shrinkToFit="1"/>
    </xf>
    <xf numFmtId="38" fontId="1" fillId="0" borderId="12" xfId="2" applyFont="1" applyFill="1" applyBorder="1" applyAlignment="1" applyProtection="1">
      <alignment horizontal="distributed" vertical="center" shrinkToFit="1"/>
    </xf>
    <xf numFmtId="38" fontId="1" fillId="0" borderId="26" xfId="2" applyFont="1" applyFill="1" applyBorder="1" applyAlignment="1" applyProtection="1">
      <alignment horizontal="distributed" vertical="center" shrinkToFit="1"/>
    </xf>
    <xf numFmtId="38" fontId="1" fillId="2" borderId="18" xfId="2" applyFont="1" applyFill="1" applyBorder="1" applyAlignment="1" applyProtection="1">
      <alignment horizontal="distributed" vertical="center" wrapText="1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vertical="center" shrinkToFit="1"/>
    </xf>
    <xf numFmtId="38" fontId="1" fillId="2" borderId="111" xfId="2" applyFont="1" applyFill="1" applyBorder="1" applyAlignment="1" applyProtection="1">
      <alignment horizontal="distributed" vertical="center" shrinkToFit="1"/>
    </xf>
    <xf numFmtId="38" fontId="31" fillId="0" borderId="112" xfId="2" applyFont="1" applyFill="1" applyBorder="1" applyAlignment="1" applyProtection="1">
      <alignment vertical="center" shrinkToFit="1"/>
      <protection locked="0"/>
    </xf>
    <xf numFmtId="38" fontId="1" fillId="2" borderId="113" xfId="2" applyFont="1" applyFill="1" applyBorder="1" applyAlignment="1" applyProtection="1">
      <alignment horizontal="distributed" vertical="center" shrinkToFit="1"/>
    </xf>
    <xf numFmtId="38" fontId="31" fillId="0" borderId="114" xfId="2" applyFont="1" applyFill="1" applyBorder="1" applyAlignment="1" applyProtection="1">
      <alignment vertical="center" shrinkToFit="1"/>
      <protection locked="0"/>
    </xf>
    <xf numFmtId="38" fontId="1" fillId="2" borderId="115" xfId="2" applyFont="1" applyFill="1" applyBorder="1" applyAlignment="1" applyProtection="1">
      <alignment horizontal="distributed" vertical="center" shrinkToFit="1"/>
    </xf>
    <xf numFmtId="38" fontId="31" fillId="0" borderId="116" xfId="2" applyFont="1" applyFill="1" applyBorder="1" applyAlignment="1" applyProtection="1">
      <alignment vertical="center" shrinkToFit="1"/>
      <protection locked="0"/>
    </xf>
    <xf numFmtId="38" fontId="29" fillId="13" borderId="117" xfId="2" applyFont="1" applyFill="1" applyBorder="1" applyAlignment="1" applyProtection="1">
      <alignment horizontal="distributed" vertical="center" shrinkToFit="1"/>
    </xf>
    <xf numFmtId="38" fontId="30" fillId="13" borderId="118" xfId="2" applyFont="1" applyFill="1" applyBorder="1" applyAlignment="1" applyProtection="1">
      <alignment vertical="center" shrinkToFit="1"/>
    </xf>
    <xf numFmtId="38" fontId="33" fillId="13" borderId="119" xfId="2" applyFont="1" applyFill="1" applyBorder="1" applyAlignment="1" applyProtection="1">
      <alignment vertical="center" shrinkToFit="1"/>
    </xf>
    <xf numFmtId="38" fontId="19" fillId="15" borderId="2" xfId="1" applyNumberFormat="1" applyFont="1" applyFill="1" applyBorder="1" applyAlignment="1" applyProtection="1">
      <alignment horizontal="center" vertical="center" shrinkToFit="1"/>
      <protection locked="0"/>
    </xf>
    <xf numFmtId="38" fontId="36" fillId="15" borderId="3" xfId="2" applyFont="1" applyFill="1" applyBorder="1" applyAlignment="1" applyProtection="1">
      <alignment vertical="center"/>
    </xf>
    <xf numFmtId="38" fontId="50" fillId="15" borderId="3" xfId="2" applyFont="1" applyFill="1" applyBorder="1" applyAlignment="1" applyProtection="1">
      <alignment vertical="center"/>
    </xf>
    <xf numFmtId="38" fontId="44" fillId="2" borderId="18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52" fillId="2" borderId="23" xfId="2" applyFont="1" applyFill="1" applyBorder="1" applyAlignment="1" applyProtection="1">
      <alignment horizontal="distributed" vertical="center" shrinkToFit="1"/>
    </xf>
    <xf numFmtId="38" fontId="44" fillId="0" borderId="25" xfId="2" applyFont="1" applyFill="1" applyBorder="1" applyAlignment="1" applyProtection="1">
      <alignment horizontal="distributed" vertical="center" shrinkToFit="1"/>
    </xf>
    <xf numFmtId="38" fontId="44" fillId="0" borderId="23" xfId="2" applyFont="1" applyFill="1" applyBorder="1" applyAlignment="1" applyProtection="1">
      <alignment horizontal="distributed" vertical="center" wrapText="1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30" fillId="2" borderId="48" xfId="2" applyFont="1" applyFill="1" applyBorder="1" applyAlignment="1" applyProtection="1">
      <alignment horizontal="center" vertical="center" shrinkToFit="1"/>
    </xf>
    <xf numFmtId="38" fontId="1" fillId="2" borderId="16" xfId="2" applyFont="1" applyFill="1" applyBorder="1" applyAlignment="1" applyProtection="1">
      <alignment horizontal="distributed" vertical="center" shrinkToFit="1"/>
    </xf>
    <xf numFmtId="38" fontId="31" fillId="0" borderId="52" xfId="2" applyFont="1" applyFill="1" applyBorder="1" applyAlignment="1" applyProtection="1">
      <alignment horizontal="right" vertical="center" shrinkToFit="1"/>
    </xf>
    <xf numFmtId="38" fontId="31" fillId="0" borderId="55" xfId="2" applyFont="1" applyFill="1" applyBorder="1" applyAlignment="1" applyProtection="1">
      <alignment horizontal="right" vertical="center" shrinkToFit="1"/>
      <protection locked="0"/>
    </xf>
    <xf numFmtId="38" fontId="31" fillId="0" borderId="120" xfId="2" applyFont="1" applyFill="1" applyBorder="1" applyAlignment="1" applyProtection="1">
      <alignment horizontal="right" vertical="center" shrinkToFit="1"/>
    </xf>
    <xf numFmtId="38" fontId="28" fillId="0" borderId="0" xfId="2" applyFont="1" applyAlignment="1" applyProtection="1">
      <alignment horizontal="distributed" shrinkToFit="1"/>
    </xf>
    <xf numFmtId="55" fontId="54" fillId="0" borderId="0" xfId="3" applyNumberFormat="1" applyFont="1" applyAlignment="1" applyProtection="1">
      <alignment horizontal="right" vertical="center"/>
    </xf>
    <xf numFmtId="38" fontId="30" fillId="0" borderId="50" xfId="2" applyFont="1" applyFill="1" applyBorder="1" applyAlignment="1" applyProtection="1">
      <alignment horizontal="center" vertical="center" shrinkToFit="1"/>
    </xf>
    <xf numFmtId="38" fontId="1" fillId="2" borderId="12" xfId="2" applyFont="1" applyFill="1" applyBorder="1" applyAlignment="1" applyProtection="1">
      <alignment horizontal="center" vertical="center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55" fillId="0" borderId="12" xfId="2" applyFont="1" applyFill="1" applyBorder="1" applyAlignment="1" applyProtection="1">
      <alignment horizontal="distributed" vertical="center" shrinkToFit="1"/>
    </xf>
    <xf numFmtId="38" fontId="55" fillId="0" borderId="23" xfId="2" applyFont="1" applyFill="1" applyBorder="1" applyAlignment="1" applyProtection="1">
      <alignment horizontal="distributed" vertical="center" shrinkToFit="1"/>
    </xf>
    <xf numFmtId="38" fontId="1" fillId="2" borderId="12" xfId="2" applyFont="1" applyFill="1" applyBorder="1" applyAlignment="1" applyProtection="1">
      <alignment horizontal="distributed" vertical="center" shrinkToFit="1"/>
    </xf>
    <xf numFmtId="38" fontId="52" fillId="0" borderId="25" xfId="2" applyFont="1" applyFill="1" applyBorder="1" applyAlignment="1" applyProtection="1">
      <alignment horizontal="distributed" vertical="center" shrinkToFit="1"/>
    </xf>
    <xf numFmtId="38" fontId="35" fillId="2" borderId="3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2" fillId="0" borderId="10" xfId="2" applyFont="1" applyBorder="1" applyAlignment="1" applyProtection="1">
      <alignment horizontal="center" vertical="center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1" fillId="0" borderId="46" xfId="2" applyFont="1" applyFill="1" applyBorder="1" applyAlignment="1" applyProtection="1">
      <alignment vertical="center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28" fillId="0" borderId="13" xfId="2" applyFont="1" applyFill="1" applyBorder="1" applyAlignment="1" applyProtection="1">
      <alignment horizontal="center" vertical="center" shrinkToFit="1"/>
    </xf>
    <xf numFmtId="38" fontId="28" fillId="0" borderId="47" xfId="2" applyFont="1" applyFill="1" applyBorder="1" applyAlignment="1" applyProtection="1">
      <alignment horizontal="center" vertical="center" shrinkToFit="1"/>
    </xf>
    <xf numFmtId="38" fontId="28" fillId="0" borderId="106" xfId="2" applyFont="1" applyFill="1" applyBorder="1" applyAlignment="1" applyProtection="1">
      <alignment horizontal="center" vertical="center" shrinkToFit="1"/>
    </xf>
    <xf numFmtId="38" fontId="35" fillId="0" borderId="3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1" fillId="0" borderId="38" xfId="2" applyFont="1" applyFill="1" applyBorder="1" applyAlignment="1" applyProtection="1">
      <alignment horizontal="right" vertical="center" shrinkToFit="1"/>
      <protection locked="0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1" fillId="2" borderId="26" xfId="2" applyFont="1" applyFill="1" applyBorder="1" applyAlignment="1" applyProtection="1">
      <alignment horizontal="center" vertical="center" shrinkToFit="1"/>
    </xf>
    <xf numFmtId="38" fontId="0" fillId="0" borderId="13" xfId="2" applyFont="1" applyBorder="1" applyAlignment="1" applyProtection="1">
      <alignment horizontal="left" vertical="center" wrapText="1" indent="1"/>
    </xf>
    <xf numFmtId="38" fontId="2" fillId="0" borderId="47" xfId="2" applyFont="1" applyBorder="1" applyAlignment="1" applyProtection="1">
      <alignment horizontal="left" vertical="center" wrapText="1" indent="1"/>
    </xf>
    <xf numFmtId="38" fontId="0" fillId="0" borderId="16" xfId="2" applyFont="1" applyBorder="1" applyAlignment="1" applyProtection="1">
      <alignment horizontal="left" vertical="center" wrapText="1" indent="1"/>
    </xf>
    <xf numFmtId="38" fontId="2" fillId="0" borderId="0" xfId="2" applyFont="1" applyBorder="1" applyAlignment="1" applyProtection="1">
      <alignment horizontal="left" vertical="center" wrapText="1" indent="1"/>
    </xf>
    <xf numFmtId="38" fontId="2" fillId="0" borderId="16" xfId="2" applyFont="1" applyBorder="1" applyAlignment="1" applyProtection="1">
      <alignment horizontal="left" vertical="center" wrapText="1" indent="1"/>
    </xf>
    <xf numFmtId="38" fontId="20" fillId="11" borderId="73" xfId="2" applyFont="1" applyFill="1" applyBorder="1" applyAlignment="1" applyProtection="1">
      <alignment horizontal="center" vertical="center"/>
    </xf>
    <xf numFmtId="38" fontId="20" fillId="11" borderId="93" xfId="2" applyFont="1" applyFill="1" applyBorder="1" applyAlignment="1" applyProtection="1">
      <alignment horizontal="center" vertical="center"/>
    </xf>
    <xf numFmtId="38" fontId="20" fillId="11" borderId="73" xfId="2" applyFont="1" applyFill="1" applyBorder="1" applyAlignment="1" applyProtection="1">
      <alignment horizontal="center" vertical="center" shrinkToFit="1"/>
    </xf>
    <xf numFmtId="0" fontId="42" fillId="0" borderId="68" xfId="2" applyNumberFormat="1" applyFont="1" applyFill="1" applyBorder="1" applyAlignment="1" applyProtection="1">
      <alignment horizontal="center" vertical="center" shrinkToFit="1"/>
      <protection locked="0"/>
    </xf>
    <xf numFmtId="38" fontId="20" fillId="12" borderId="16" xfId="2" applyFont="1" applyFill="1" applyBorder="1" applyAlignment="1" applyProtection="1">
      <alignment horizontal="center" vertical="center"/>
    </xf>
    <xf numFmtId="38" fontId="20" fillId="12" borderId="0" xfId="2" applyFont="1" applyFill="1" applyBorder="1" applyAlignment="1" applyProtection="1">
      <alignment horizontal="center" vertical="center"/>
    </xf>
    <xf numFmtId="38" fontId="20" fillId="12" borderId="6" xfId="2" applyFont="1" applyFill="1" applyBorder="1" applyAlignment="1" applyProtection="1">
      <alignment horizontal="center" vertical="center"/>
    </xf>
    <xf numFmtId="38" fontId="20" fillId="12" borderId="71" xfId="2" applyFont="1" applyFill="1" applyBorder="1" applyAlignment="1" applyProtection="1">
      <alignment horizontal="center" vertical="center"/>
    </xf>
    <xf numFmtId="38" fontId="20" fillId="10" borderId="91" xfId="2" applyFont="1" applyFill="1" applyBorder="1" applyAlignment="1" applyProtection="1">
      <alignment horizontal="center" vertical="center" shrinkToFit="1"/>
    </xf>
    <xf numFmtId="38" fontId="20" fillId="10" borderId="94" xfId="2" applyFont="1" applyFill="1" applyBorder="1" applyAlignment="1" applyProtection="1">
      <alignment horizontal="center" vertical="center" shrinkToFit="1"/>
    </xf>
    <xf numFmtId="0" fontId="42" fillId="0" borderId="68" xfId="2" applyNumberFormat="1" applyFont="1" applyFill="1" applyBorder="1" applyAlignment="1" applyProtection="1">
      <alignment horizontal="center" vertical="center"/>
      <protection locked="0"/>
    </xf>
    <xf numFmtId="0" fontId="42" fillId="0" borderId="95" xfId="2" applyNumberFormat="1" applyFont="1" applyFill="1" applyBorder="1" applyAlignment="1" applyProtection="1">
      <alignment horizontal="center" vertical="center"/>
      <protection locked="0"/>
    </xf>
    <xf numFmtId="38" fontId="12" fillId="0" borderId="0" xfId="2" applyFont="1" applyBorder="1" applyAlignment="1" applyProtection="1">
      <alignment horizontal="left" vertical="center"/>
    </xf>
    <xf numFmtId="5" fontId="10" fillId="0" borderId="13" xfId="2" applyNumberFormat="1" applyFont="1" applyFill="1" applyBorder="1" applyAlignment="1" applyProtection="1">
      <alignment horizontal="center" vertical="center"/>
    </xf>
    <xf numFmtId="5" fontId="10" fillId="0" borderId="0" xfId="2" applyNumberFormat="1" applyFont="1" applyFill="1" applyBorder="1" applyAlignment="1" applyProtection="1">
      <alignment horizontal="center" vertical="center"/>
    </xf>
    <xf numFmtId="5" fontId="10" fillId="0" borderId="10" xfId="2" applyNumberFormat="1" applyFont="1" applyFill="1" applyBorder="1" applyAlignment="1" applyProtection="1">
      <alignment horizontal="center" vertical="center"/>
    </xf>
    <xf numFmtId="38" fontId="20" fillId="10" borderId="92" xfId="2" applyFont="1" applyFill="1" applyBorder="1" applyAlignment="1" applyProtection="1">
      <alignment horizontal="center" vertical="center" shrinkToFit="1"/>
    </xf>
    <xf numFmtId="38" fontId="20" fillId="10" borderId="1" xfId="2" applyFont="1" applyFill="1" applyBorder="1" applyAlignment="1" applyProtection="1">
      <alignment horizontal="center" vertical="center"/>
    </xf>
    <xf numFmtId="38" fontId="20" fillId="10" borderId="4" xfId="2" applyFont="1" applyFill="1" applyBorder="1" applyAlignment="1" applyProtection="1">
      <alignment horizontal="center" vertical="center"/>
    </xf>
    <xf numFmtId="38" fontId="53" fillId="0" borderId="0" xfId="2" applyFont="1" applyAlignment="1" applyProtection="1">
      <alignment horizontal="center" shrinkToFit="1"/>
    </xf>
    <xf numFmtId="38" fontId="21" fillId="7" borderId="0" xfId="2" applyFont="1" applyFill="1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left" vertical="center"/>
    </xf>
    <xf numFmtId="38" fontId="20" fillId="0" borderId="9" xfId="2" applyFont="1" applyBorder="1" applyAlignment="1" applyProtection="1">
      <alignment horizontal="center" vertical="center"/>
    </xf>
    <xf numFmtId="38" fontId="20" fillId="0" borderId="1" xfId="2" applyFont="1" applyBorder="1" applyAlignment="1" applyProtection="1">
      <alignment horizontal="center" vertical="center"/>
    </xf>
    <xf numFmtId="38" fontId="20" fillId="12" borderId="1" xfId="2" applyFont="1" applyFill="1" applyBorder="1" applyAlignment="1" applyProtection="1">
      <alignment horizontal="center" vertical="center"/>
    </xf>
    <xf numFmtId="38" fontId="20" fillId="12" borderId="4" xfId="2" applyFont="1" applyFill="1" applyBorder="1" applyAlignment="1" applyProtection="1">
      <alignment horizontal="center" vertical="center"/>
    </xf>
    <xf numFmtId="38" fontId="20" fillId="12" borderId="5" xfId="2" applyFont="1" applyFill="1" applyBorder="1" applyAlignment="1" applyProtection="1">
      <alignment horizontal="center" vertical="center"/>
    </xf>
    <xf numFmtId="38" fontId="20" fillId="12" borderId="3" xfId="2" applyFont="1" applyFill="1" applyBorder="1" applyAlignment="1" applyProtection="1">
      <alignment horizontal="center" vertical="center"/>
    </xf>
    <xf numFmtId="38" fontId="20" fillId="0" borderId="10" xfId="2" applyFont="1" applyBorder="1" applyAlignment="1" applyProtection="1">
      <alignment horizontal="center" vertical="center" justifyLastLine="1"/>
    </xf>
    <xf numFmtId="38" fontId="20" fillId="0" borderId="122" xfId="2" applyFont="1" applyBorder="1" applyAlignment="1" applyProtection="1">
      <alignment horizontal="center" vertical="center" justifyLastLine="1"/>
    </xf>
    <xf numFmtId="38" fontId="20" fillId="0" borderId="5" xfId="2" applyFont="1" applyBorder="1" applyAlignment="1" applyProtection="1">
      <alignment horizontal="center" vertical="center" justifyLastLine="1"/>
    </xf>
    <xf numFmtId="38" fontId="20" fillId="0" borderId="10" xfId="2" applyFont="1" applyBorder="1" applyAlignment="1" applyProtection="1">
      <alignment horizontal="center" vertical="center" wrapText="1"/>
    </xf>
    <xf numFmtId="38" fontId="20" fillId="0" borderId="122" xfId="2" applyFont="1" applyBorder="1" applyAlignment="1" applyProtection="1">
      <alignment horizontal="center" vertical="center" wrapText="1"/>
    </xf>
    <xf numFmtId="38" fontId="15" fillId="11" borderId="73" xfId="2" applyFont="1" applyFill="1" applyBorder="1" applyAlignment="1" applyProtection="1">
      <alignment horizontal="center" vertical="center"/>
    </xf>
    <xf numFmtId="185" fontId="42" fillId="0" borderId="68" xfId="2" applyNumberFormat="1" applyFont="1" applyFill="1" applyBorder="1" applyAlignment="1" applyProtection="1">
      <alignment horizontal="center" vertical="center"/>
    </xf>
    <xf numFmtId="5" fontId="42" fillId="0" borderId="68" xfId="2" applyNumberFormat="1" applyFont="1" applyFill="1" applyBorder="1" applyAlignment="1" applyProtection="1">
      <alignment horizontal="center" vertical="center"/>
    </xf>
    <xf numFmtId="0" fontId="42" fillId="0" borderId="68" xfId="2" applyNumberFormat="1" applyFont="1" applyFill="1" applyBorder="1" applyAlignment="1" applyProtection="1">
      <alignment horizontal="center" vertical="center"/>
    </xf>
    <xf numFmtId="38" fontId="28" fillId="11" borderId="0" xfId="2" applyFont="1" applyFill="1" applyBorder="1" applyAlignment="1" applyProtection="1">
      <alignment horizontal="center" vertical="center" textRotation="255" shrinkToFit="1"/>
    </xf>
    <xf numFmtId="38" fontId="28" fillId="11" borderId="71" xfId="2" applyFont="1" applyFill="1" applyBorder="1" applyAlignment="1" applyProtection="1">
      <alignment horizontal="center" vertical="center" textRotation="255" shrinkToFit="1"/>
    </xf>
    <xf numFmtId="38" fontId="16" fillId="0" borderId="11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7" fillId="0" borderId="34" xfId="2" applyFont="1" applyFill="1" applyBorder="1" applyAlignment="1" applyProtection="1">
      <alignment horizontal="center" vertical="center" shrinkToFit="1"/>
    </xf>
    <xf numFmtId="38" fontId="17" fillId="0" borderId="35" xfId="2" applyFont="1" applyFill="1" applyBorder="1" applyAlignment="1" applyProtection="1">
      <alignment horizontal="center" vertical="center" shrinkToFit="1"/>
    </xf>
    <xf numFmtId="38" fontId="17" fillId="0" borderId="8" xfId="2" applyFont="1" applyFill="1" applyBorder="1" applyAlignment="1" applyProtection="1">
      <alignment horizontal="center" vertical="center" shrinkToFit="1"/>
    </xf>
    <xf numFmtId="38" fontId="17" fillId="0" borderId="2" xfId="2" applyFont="1" applyFill="1" applyBorder="1" applyAlignment="1" applyProtection="1">
      <alignment horizontal="center" vertical="center" shrinkToFit="1"/>
    </xf>
    <xf numFmtId="38" fontId="16" fillId="0" borderId="18" xfId="2" applyFont="1" applyFill="1" applyBorder="1" applyAlignment="1" applyProtection="1">
      <alignment horizontal="distributed" vertical="center" shrinkToFit="1"/>
    </xf>
    <xf numFmtId="38" fontId="1" fillId="0" borderId="11" xfId="2" applyFont="1" applyFill="1" applyBorder="1" applyAlignment="1" applyProtection="1">
      <alignment horizontal="distributed" vertical="center" shrinkToFit="1"/>
    </xf>
    <xf numFmtId="38" fontId="1" fillId="0" borderId="18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23" fillId="11" borderId="6" xfId="2" applyFont="1" applyFill="1" applyBorder="1" applyAlignment="1" applyProtection="1">
      <alignment horizontal="center" vertical="center" shrinkToFit="1"/>
    </xf>
    <xf numFmtId="38" fontId="23" fillId="11" borderId="71" xfId="2" applyFont="1" applyFill="1" applyBorder="1" applyAlignment="1" applyProtection="1">
      <alignment horizontal="center" vertical="center" shrinkToFit="1"/>
    </xf>
    <xf numFmtId="38" fontId="23" fillId="11" borderId="4" xfId="2" applyFont="1" applyFill="1" applyBorder="1" applyAlignment="1" applyProtection="1">
      <alignment horizontal="center" vertical="center" shrinkToFit="1"/>
    </xf>
    <xf numFmtId="0" fontId="46" fillId="0" borderId="13" xfId="2" applyNumberFormat="1" applyFont="1" applyFill="1" applyBorder="1" applyAlignment="1" applyProtection="1">
      <alignment horizontal="center" vertical="center" shrinkToFit="1"/>
    </xf>
    <xf numFmtId="0" fontId="46" fillId="0" borderId="47" xfId="2" applyNumberFormat="1" applyFont="1" applyFill="1" applyBorder="1" applyAlignment="1" applyProtection="1">
      <alignment horizontal="center" vertical="center" shrinkToFit="1"/>
    </xf>
    <xf numFmtId="0" fontId="46" fillId="0" borderId="9" xfId="2" applyNumberFormat="1" applyFont="1" applyFill="1" applyBorder="1" applyAlignment="1" applyProtection="1">
      <alignment horizontal="center" vertical="center" shrinkToFit="1"/>
    </xf>
    <xf numFmtId="38" fontId="16" fillId="0" borderId="11" xfId="2" applyFont="1" applyFill="1" applyBorder="1" applyAlignment="1" applyProtection="1">
      <alignment horizontal="center" vertical="center"/>
    </xf>
    <xf numFmtId="38" fontId="16" fillId="0" borderId="18" xfId="2" applyFont="1" applyFill="1" applyBorder="1" applyAlignment="1" applyProtection="1">
      <alignment horizontal="center" vertical="center"/>
    </xf>
    <xf numFmtId="38" fontId="16" fillId="0" borderId="23" xfId="2" applyFont="1" applyFill="1" applyBorder="1" applyAlignment="1" applyProtection="1">
      <alignment horizontal="center" vertical="center"/>
    </xf>
    <xf numFmtId="38" fontId="30" fillId="0" borderId="41" xfId="2" applyFont="1" applyFill="1" applyBorder="1" applyAlignment="1" applyProtection="1">
      <alignment horizontal="right" vertical="center" shrinkToFit="1"/>
    </xf>
    <xf numFmtId="38" fontId="30" fillId="0" borderId="23" xfId="2" applyFont="1" applyFill="1" applyBorder="1" applyAlignment="1" applyProtection="1">
      <alignment horizontal="right" vertical="center" shrinkToFit="1"/>
    </xf>
    <xf numFmtId="183" fontId="46" fillId="0" borderId="13" xfId="0" applyNumberFormat="1" applyFont="1" applyFill="1" applyBorder="1" applyAlignment="1" applyProtection="1">
      <alignment horizontal="right" vertical="center" shrinkToFit="1"/>
    </xf>
    <xf numFmtId="183" fontId="46" fillId="0" borderId="47" xfId="0" applyNumberFormat="1" applyFont="1" applyFill="1" applyBorder="1" applyAlignment="1" applyProtection="1">
      <alignment horizontal="right" vertical="center" shrinkToFit="1"/>
    </xf>
    <xf numFmtId="176" fontId="47" fillId="0" borderId="47" xfId="0" applyNumberFormat="1" applyFont="1" applyFill="1" applyBorder="1" applyAlignment="1" applyProtection="1">
      <alignment horizontal="left" vertical="center" shrinkToFit="1"/>
    </xf>
    <xf numFmtId="176" fontId="47" fillId="0" borderId="9" xfId="0" applyNumberFormat="1" applyFont="1" applyFill="1" applyBorder="1" applyAlignment="1" applyProtection="1">
      <alignment horizontal="left" vertical="center" shrinkToFit="1"/>
    </xf>
    <xf numFmtId="0" fontId="48" fillId="0" borderId="13" xfId="2" applyNumberFormat="1" applyFont="1" applyFill="1" applyBorder="1" applyAlignment="1" applyProtection="1">
      <alignment horizontal="center" vertical="center" shrinkToFit="1"/>
    </xf>
    <xf numFmtId="0" fontId="48" fillId="0" borderId="9" xfId="2" applyNumberFormat="1" applyFont="1" applyFill="1" applyBorder="1" applyAlignment="1" applyProtection="1">
      <alignment horizontal="center" vertical="center" shrinkToFit="1"/>
    </xf>
    <xf numFmtId="0" fontId="23" fillId="11" borderId="71" xfId="0" applyFont="1" applyFill="1" applyBorder="1" applyAlignment="1" applyProtection="1">
      <alignment horizontal="center" vertical="center" shrinkToFit="1"/>
    </xf>
    <xf numFmtId="0" fontId="23" fillId="11" borderId="4" xfId="0" applyFont="1" applyFill="1" applyBorder="1" applyAlignment="1" applyProtection="1">
      <alignment horizontal="center" vertical="center" shrinkToFit="1"/>
    </xf>
    <xf numFmtId="38" fontId="28" fillId="11" borderId="100" xfId="2" applyFont="1" applyFill="1" applyBorder="1" applyAlignment="1" applyProtection="1">
      <alignment horizontal="center" vertical="center" shrinkToFit="1"/>
    </xf>
    <xf numFmtId="38" fontId="28" fillId="11" borderId="98" xfId="2" applyFont="1" applyFill="1" applyBorder="1" applyAlignment="1" applyProtection="1">
      <alignment horizontal="center" vertical="center" shrinkToFit="1"/>
    </xf>
    <xf numFmtId="38" fontId="28" fillId="11" borderId="101" xfId="2" applyFont="1" applyFill="1" applyBorder="1" applyAlignment="1" applyProtection="1">
      <alignment horizontal="center" vertical="center" shrinkToFit="1"/>
    </xf>
    <xf numFmtId="38" fontId="28" fillId="11" borderId="97" xfId="2" applyFont="1" applyFill="1" applyBorder="1" applyAlignment="1" applyProtection="1">
      <alignment horizontal="center" vertical="center" shrinkToFit="1"/>
    </xf>
    <xf numFmtId="38" fontId="28" fillId="11" borderId="99" xfId="2" applyFont="1" applyFill="1" applyBorder="1" applyAlignment="1" applyProtection="1">
      <alignment horizontal="center" vertical="center" shrinkToFit="1"/>
    </xf>
    <xf numFmtId="38" fontId="6" fillId="0" borderId="18" xfId="2" applyFont="1" applyFill="1" applyBorder="1" applyAlignment="1" applyProtection="1">
      <alignment horizontal="left" vertical="center" shrinkToFit="1"/>
    </xf>
    <xf numFmtId="38" fontId="6" fillId="0" borderId="23" xfId="2" applyFont="1" applyFill="1" applyBorder="1" applyAlignment="1" applyProtection="1">
      <alignment horizontal="left" vertical="center" shrinkToFit="1"/>
    </xf>
    <xf numFmtId="0" fontId="23" fillId="11" borderId="6" xfId="0" applyFont="1" applyFill="1" applyBorder="1" applyAlignment="1" applyProtection="1">
      <alignment horizontal="center" vertical="center" shrinkToFit="1"/>
    </xf>
    <xf numFmtId="38" fontId="6" fillId="0" borderId="11" xfId="2" applyFont="1" applyFill="1" applyBorder="1" applyAlignment="1" applyProtection="1">
      <alignment horizontal="left" vertical="center" shrinkToFit="1"/>
    </xf>
    <xf numFmtId="186" fontId="45" fillId="0" borderId="47" xfId="0" applyNumberFormat="1" applyFont="1" applyFill="1" applyBorder="1" applyAlignment="1" applyProtection="1">
      <alignment horizontal="center" vertical="center" shrinkToFit="1"/>
    </xf>
    <xf numFmtId="186" fontId="45" fillId="0" borderId="9" xfId="0" applyNumberFormat="1" applyFont="1" applyFill="1" applyBorder="1" applyAlignment="1" applyProtection="1">
      <alignment horizontal="center" vertical="center" shrinkToFit="1"/>
    </xf>
    <xf numFmtId="38" fontId="29" fillId="0" borderId="9" xfId="2" applyFont="1" applyFill="1" applyBorder="1" applyAlignment="1" applyProtection="1">
      <alignment horizontal="center" vertical="center" textRotation="255" shrinkToFit="1"/>
    </xf>
    <xf numFmtId="38" fontId="29" fillId="0" borderId="1" xfId="2" applyFont="1" applyFill="1" applyBorder="1" applyAlignment="1" applyProtection="1">
      <alignment horizontal="center" vertical="center" textRotation="255" shrinkToFit="1"/>
    </xf>
    <xf numFmtId="38" fontId="29" fillId="0" borderId="96" xfId="2" applyFont="1" applyFill="1" applyBorder="1" applyAlignment="1" applyProtection="1">
      <alignment horizontal="center" vertical="center" textRotation="255" shrinkToFit="1"/>
    </xf>
    <xf numFmtId="38" fontId="16" fillId="0" borderId="29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distributed" vertical="center" shrinkToFit="1"/>
    </xf>
    <xf numFmtId="38" fontId="30" fillId="0" borderId="46" xfId="2" applyFont="1" applyFill="1" applyBorder="1" applyAlignment="1" applyProtection="1">
      <alignment horizontal="right" vertical="center" shrinkToFit="1"/>
    </xf>
    <xf numFmtId="38" fontId="30" fillId="0" borderId="22" xfId="2" applyFont="1" applyFill="1" applyBorder="1" applyAlignment="1" applyProtection="1">
      <alignment horizontal="right" vertical="center" shrinkToFit="1"/>
    </xf>
    <xf numFmtId="38" fontId="30" fillId="0" borderId="46" xfId="2" applyFont="1" applyFill="1" applyBorder="1" applyAlignment="1" applyProtection="1">
      <alignment horizontal="center" vertical="center" shrinkToFit="1"/>
    </xf>
    <xf numFmtId="38" fontId="30" fillId="0" borderId="22" xfId="2" applyFont="1" applyFill="1" applyBorder="1" applyAlignment="1" applyProtection="1">
      <alignment horizontal="center" vertical="center" shrinkToFit="1"/>
    </xf>
    <xf numFmtId="38" fontId="28" fillId="11" borderId="71" xfId="2" applyFont="1" applyFill="1" applyBorder="1" applyAlignment="1" applyProtection="1">
      <alignment horizontal="center" vertical="center" shrinkToFit="1"/>
    </xf>
    <xf numFmtId="38" fontId="30" fillId="0" borderId="41" xfId="2" applyFont="1" applyFill="1" applyBorder="1" applyAlignment="1" applyProtection="1">
      <alignment vertical="center" shrinkToFit="1"/>
    </xf>
    <xf numFmtId="38" fontId="30" fillId="0" borderId="23" xfId="2" applyFont="1" applyFill="1" applyBorder="1" applyAlignment="1" applyProtection="1">
      <alignment vertical="center" shrinkToFit="1"/>
    </xf>
    <xf numFmtId="38" fontId="30" fillId="0" borderId="42" xfId="2" applyFont="1" applyFill="1" applyBorder="1" applyAlignment="1" applyProtection="1">
      <alignment horizontal="right" vertical="center" shrinkToFit="1"/>
    </xf>
    <xf numFmtId="38" fontId="30" fillId="0" borderId="21" xfId="2" applyFont="1" applyFill="1" applyBorder="1" applyAlignment="1" applyProtection="1">
      <alignment horizontal="right" vertical="center" shrinkToFit="1"/>
    </xf>
    <xf numFmtId="38" fontId="30" fillId="0" borderId="41" xfId="2" applyFont="1" applyFill="1" applyBorder="1" applyAlignment="1" applyProtection="1">
      <alignment horizontal="center" vertical="center" shrinkToFit="1"/>
    </xf>
    <xf numFmtId="38" fontId="30" fillId="0" borderId="23" xfId="2" applyFont="1" applyFill="1" applyBorder="1" applyAlignment="1" applyProtection="1">
      <alignment horizontal="center" vertical="center" shrinkToFit="1"/>
    </xf>
    <xf numFmtId="38" fontId="1" fillId="0" borderId="0" xfId="2" applyFont="1" applyFill="1" applyAlignment="1" applyProtection="1">
      <alignment horizontal="right" vertical="center" shrinkToFit="1"/>
    </xf>
    <xf numFmtId="38" fontId="16" fillId="0" borderId="0" xfId="2" applyFont="1" applyFill="1" applyAlignment="1" applyProtection="1">
      <alignment horizontal="right" vertical="center" shrinkToFit="1"/>
    </xf>
    <xf numFmtId="38" fontId="32" fillId="13" borderId="88" xfId="2" applyFont="1" applyFill="1" applyBorder="1" applyAlignment="1" applyProtection="1">
      <alignment horizontal="right" vertical="center" shrinkToFit="1"/>
    </xf>
    <xf numFmtId="38" fontId="32" fillId="13" borderId="87" xfId="2" applyFont="1" applyFill="1" applyBorder="1" applyAlignment="1" applyProtection="1">
      <alignment horizontal="right" vertical="center" shrinkToFit="1"/>
    </xf>
    <xf numFmtId="38" fontId="34" fillId="0" borderId="60" xfId="2" applyFont="1" applyFill="1" applyBorder="1" applyAlignment="1" applyProtection="1">
      <alignment horizontal="right" vertical="center" shrinkToFit="1"/>
    </xf>
    <xf numFmtId="38" fontId="34" fillId="0" borderId="102" xfId="2" applyFont="1" applyFill="1" applyBorder="1" applyAlignment="1" applyProtection="1">
      <alignment horizontal="right" vertical="center" shrinkToFit="1"/>
    </xf>
    <xf numFmtId="38" fontId="6" fillId="0" borderId="28" xfId="2" applyFont="1" applyFill="1" applyBorder="1" applyAlignment="1" applyProtection="1">
      <alignment horizontal="left" vertical="center" shrinkToFit="1"/>
    </xf>
    <xf numFmtId="38" fontId="6" fillId="0" borderId="45" xfId="2" applyFont="1" applyFill="1" applyBorder="1" applyAlignment="1" applyProtection="1">
      <alignment horizontal="left" vertical="center" shrinkToFit="1"/>
    </xf>
    <xf numFmtId="38" fontId="6" fillId="0" borderId="21" xfId="2" applyFont="1" applyFill="1" applyBorder="1" applyAlignment="1" applyProtection="1">
      <alignment horizontal="left" vertical="center" shrinkToFit="1"/>
    </xf>
    <xf numFmtId="38" fontId="28" fillId="13" borderId="103" xfId="2" applyFont="1" applyFill="1" applyBorder="1" applyAlignment="1" applyProtection="1">
      <alignment horizontal="center" vertical="center" shrinkToFit="1"/>
    </xf>
    <xf numFmtId="38" fontId="28" fillId="13" borderId="83" xfId="2" applyFont="1" applyFill="1" applyBorder="1" applyAlignment="1" applyProtection="1">
      <alignment horizontal="center" vertical="center" shrinkToFit="1"/>
    </xf>
    <xf numFmtId="38" fontId="28" fillId="13" borderId="87" xfId="2" applyFont="1" applyFill="1" applyBorder="1" applyAlignment="1" applyProtection="1">
      <alignment horizontal="center" vertical="center" shrinkToFit="1"/>
    </xf>
    <xf numFmtId="38" fontId="34" fillId="0" borderId="28" xfId="2" applyFont="1" applyFill="1" applyBorder="1" applyAlignment="1" applyProtection="1">
      <alignment horizontal="right" vertical="center" shrinkToFit="1"/>
    </xf>
    <xf numFmtId="38" fontId="34" fillId="0" borderId="21" xfId="2" applyFont="1" applyFill="1" applyBorder="1" applyAlignment="1" applyProtection="1">
      <alignment horizontal="right" vertical="center" shrinkToFit="1"/>
    </xf>
    <xf numFmtId="38" fontId="29" fillId="2" borderId="1" xfId="2" applyFont="1" applyFill="1" applyBorder="1" applyAlignment="1" applyProtection="1">
      <alignment horizontal="center" vertical="center" textRotation="255" shrinkToFit="1"/>
    </xf>
    <xf numFmtId="38" fontId="16" fillId="2" borderId="11" xfId="2" applyFont="1" applyFill="1" applyBorder="1" applyAlignment="1" applyProtection="1">
      <alignment horizontal="center" vertical="center" shrinkToFit="1"/>
    </xf>
    <xf numFmtId="38" fontId="16" fillId="2" borderId="23" xfId="2" applyFont="1" applyFill="1" applyBorder="1" applyAlignment="1" applyProtection="1">
      <alignment horizontal="center" vertical="center" shrinkToFit="1"/>
    </xf>
    <xf numFmtId="38" fontId="16" fillId="2" borderId="28" xfId="2" applyFont="1" applyFill="1" applyBorder="1" applyAlignment="1" applyProtection="1">
      <alignment horizontal="center" vertical="center" shrinkToFit="1"/>
    </xf>
    <xf numFmtId="38" fontId="16" fillId="2" borderId="21" xfId="2" applyFont="1" applyFill="1" applyBorder="1" applyAlignment="1" applyProtection="1">
      <alignment horizontal="center" vertical="center" shrinkToFit="1"/>
    </xf>
    <xf numFmtId="38" fontId="16" fillId="0" borderId="28" xfId="2" applyFont="1" applyFill="1" applyBorder="1" applyAlignment="1" applyProtection="1">
      <alignment horizontal="distributed" vertical="center" shrinkToFit="1"/>
    </xf>
    <xf numFmtId="38" fontId="16" fillId="0" borderId="21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center" vertical="center" shrinkToFit="1"/>
    </xf>
    <xf numFmtId="38" fontId="16" fillId="2" borderId="18" xfId="2" applyFont="1" applyFill="1" applyBorder="1" applyAlignment="1" applyProtection="1">
      <alignment horizontal="center" vertical="center" shrinkToFit="1"/>
    </xf>
    <xf numFmtId="38" fontId="16" fillId="2" borderId="28" xfId="2" applyFont="1" applyFill="1" applyBorder="1" applyAlignment="1" applyProtection="1">
      <alignment horizontal="distributed" vertical="center" shrinkToFit="1"/>
    </xf>
    <xf numFmtId="38" fontId="16" fillId="2" borderId="21" xfId="2" applyFont="1" applyFill="1" applyBorder="1" applyAlignment="1" applyProtection="1">
      <alignment horizontal="distributed" vertical="center" shrinkToFit="1"/>
    </xf>
    <xf numFmtId="38" fontId="38" fillId="13" borderId="81" xfId="2" applyFont="1" applyFill="1" applyBorder="1" applyAlignment="1" applyProtection="1">
      <alignment horizontal="center" vertical="center" shrinkToFit="1"/>
    </xf>
    <xf numFmtId="38" fontId="38" fillId="13" borderId="78" xfId="2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right" vertical="center" shrinkToFit="1"/>
    </xf>
    <xf numFmtId="38" fontId="30" fillId="2" borderId="23" xfId="2" applyFont="1" applyFill="1" applyBorder="1" applyAlignment="1" applyProtection="1">
      <alignment horizontal="right" vertical="center" shrinkToFit="1"/>
    </xf>
    <xf numFmtId="38" fontId="32" fillId="13" borderId="79" xfId="2" applyFont="1" applyFill="1" applyBorder="1" applyAlignment="1" applyProtection="1">
      <alignment horizontal="right" vertical="center" shrinkToFit="1"/>
    </xf>
    <xf numFmtId="38" fontId="32" fillId="13" borderId="78" xfId="2" applyFont="1" applyFill="1" applyBorder="1" applyAlignment="1" applyProtection="1">
      <alignment horizontal="right" vertical="center" shrinkToFit="1"/>
    </xf>
    <xf numFmtId="38" fontId="16" fillId="0" borderId="29" xfId="2" applyFont="1" applyFill="1" applyBorder="1" applyAlignment="1" applyProtection="1">
      <alignment horizontal="center" vertical="center" shrinkToFit="1"/>
    </xf>
    <xf numFmtId="38" fontId="16" fillId="0" borderId="22" xfId="2" applyFont="1" applyFill="1" applyBorder="1" applyAlignment="1" applyProtection="1">
      <alignment horizontal="center" vertical="center" shrinkToFit="1"/>
    </xf>
    <xf numFmtId="38" fontId="16" fillId="2" borderId="11" xfId="2" applyFont="1" applyFill="1" applyBorder="1" applyAlignment="1" applyProtection="1">
      <alignment horizontal="distributed" vertical="center" shrinkToFit="1"/>
    </xf>
    <xf numFmtId="38" fontId="16" fillId="2" borderId="18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shrinkToFit="1"/>
    </xf>
    <xf numFmtId="38" fontId="1" fillId="0" borderId="30" xfId="2" applyFont="1" applyFill="1" applyBorder="1" applyAlignment="1" applyProtection="1">
      <alignment horizontal="distributed" vertical="center" shrinkToFit="1"/>
    </xf>
    <xf numFmtId="38" fontId="30" fillId="2" borderId="42" xfId="2" applyFont="1" applyFill="1" applyBorder="1" applyAlignment="1" applyProtection="1">
      <alignment horizontal="right" vertical="center" shrinkToFit="1"/>
    </xf>
    <xf numFmtId="38" fontId="30" fillId="2" borderId="21" xfId="2" applyFont="1" applyFill="1" applyBorder="1" applyAlignment="1" applyProtection="1">
      <alignment horizontal="right" vertical="center" shrinkToFit="1"/>
    </xf>
    <xf numFmtId="38" fontId="29" fillId="2" borderId="1" xfId="2" applyFont="1" applyFill="1" applyBorder="1" applyAlignment="1" applyProtection="1">
      <alignment horizontal="center" vertical="center" shrinkToFit="1"/>
    </xf>
    <xf numFmtId="38" fontId="39" fillId="2" borderId="1" xfId="2" applyFont="1" applyFill="1" applyBorder="1" applyAlignment="1" applyProtection="1">
      <alignment horizontal="center" vertical="center" shrinkToFit="1"/>
    </xf>
    <xf numFmtId="38" fontId="16" fillId="2" borderId="60" xfId="2" applyFont="1" applyFill="1" applyBorder="1" applyAlignment="1" applyProtection="1">
      <alignment horizontal="distributed" vertical="center" shrinkToFit="1"/>
    </xf>
    <xf numFmtId="38" fontId="16" fillId="2" borderId="102" xfId="2" applyFont="1" applyFill="1" applyBorder="1" applyAlignment="1" applyProtection="1">
      <alignment horizontal="distributed" vertical="center" shrinkToFit="1"/>
    </xf>
    <xf numFmtId="38" fontId="16" fillId="0" borderId="30" xfId="2" applyFont="1" applyFill="1" applyBorder="1" applyAlignment="1" applyProtection="1">
      <alignment horizontal="center" vertical="center" shrinkToFit="1"/>
    </xf>
    <xf numFmtId="0" fontId="0" fillId="0" borderId="22" xfId="0" applyBorder="1"/>
    <xf numFmtId="38" fontId="38" fillId="13" borderId="74" xfId="2" applyFont="1" applyFill="1" applyBorder="1" applyAlignment="1" applyProtection="1">
      <alignment horizontal="center" vertical="center" shrinkToFit="1"/>
    </xf>
    <xf numFmtId="38" fontId="30" fillId="2" borderId="46" xfId="2" applyFont="1" applyFill="1" applyBorder="1" applyAlignment="1" applyProtection="1">
      <alignment horizontal="right" vertical="center" shrinkToFit="1"/>
    </xf>
    <xf numFmtId="38" fontId="30" fillId="2" borderId="22" xfId="2" applyFont="1" applyFill="1" applyBorder="1" applyAlignment="1" applyProtection="1">
      <alignment horizontal="right" vertical="center" shrinkToFit="1"/>
    </xf>
    <xf numFmtId="38" fontId="16" fillId="2" borderId="45" xfId="2" applyFont="1" applyFill="1" applyBorder="1" applyAlignment="1" applyProtection="1">
      <alignment horizontal="distributed" vertical="center" shrinkToFit="1"/>
    </xf>
    <xf numFmtId="38" fontId="16" fillId="0" borderId="45" xfId="2" applyFont="1" applyFill="1" applyBorder="1" applyAlignment="1" applyProtection="1">
      <alignment horizontal="distributed" vertical="center" shrinkToFit="1"/>
    </xf>
    <xf numFmtId="38" fontId="16" fillId="2" borderId="121" xfId="2" applyFont="1" applyFill="1" applyBorder="1" applyAlignment="1" applyProtection="1">
      <alignment horizontal="distributed" vertical="center" shrinkToFit="1"/>
    </xf>
    <xf numFmtId="38" fontId="16" fillId="2" borderId="29" xfId="2" applyFont="1" applyFill="1" applyBorder="1" applyAlignment="1" applyProtection="1">
      <alignment horizontal="distributed" vertical="center" shrinkToFit="1"/>
    </xf>
    <xf numFmtId="38" fontId="16" fillId="2" borderId="22" xfId="2" applyFont="1" applyFill="1" applyBorder="1" applyAlignment="1" applyProtection="1">
      <alignment horizontal="distributed" vertical="center" shrinkToFit="1"/>
    </xf>
    <xf numFmtId="38" fontId="30" fillId="2" borderId="42" xfId="2" applyFont="1" applyFill="1" applyBorder="1" applyAlignment="1" applyProtection="1">
      <alignment horizontal="center" vertical="center" shrinkToFit="1"/>
    </xf>
    <xf numFmtId="38" fontId="30" fillId="2" borderId="21" xfId="2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center" vertical="center" shrinkToFit="1"/>
    </xf>
    <xf numFmtId="38" fontId="30" fillId="2" borderId="23" xfId="2" applyFont="1" applyFill="1" applyBorder="1" applyAlignment="1" applyProtection="1">
      <alignment horizontal="center" vertical="center" shrinkToFit="1"/>
    </xf>
    <xf numFmtId="38" fontId="16" fillId="2" borderId="45" xfId="2" applyFont="1" applyFill="1" applyBorder="1" applyAlignment="1" applyProtection="1">
      <alignment horizontal="center" vertical="center" shrinkToFit="1"/>
    </xf>
    <xf numFmtId="38" fontId="29" fillId="2" borderId="4" xfId="2" applyFont="1" applyFill="1" applyBorder="1" applyAlignment="1" applyProtection="1">
      <alignment horizontal="center" vertical="center" textRotation="255" shrinkToFit="1"/>
    </xf>
    <xf numFmtId="38" fontId="29" fillId="2" borderId="7" xfId="2" applyFont="1" applyFill="1" applyBorder="1" applyAlignment="1" applyProtection="1">
      <alignment horizontal="center" vertical="center" textRotation="255" shrinkToFit="1"/>
    </xf>
    <xf numFmtId="38" fontId="29" fillId="2" borderId="9" xfId="2" applyFont="1" applyFill="1" applyBorder="1" applyAlignment="1" applyProtection="1">
      <alignment horizontal="center" vertical="center" textRotation="255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6" fillId="2" borderId="30" xfId="2" applyFont="1" applyFill="1" applyBorder="1" applyAlignment="1" applyProtection="1">
      <alignment horizontal="distributed" vertical="center" shrinkToFit="1"/>
    </xf>
    <xf numFmtId="38" fontId="5" fillId="0" borderId="11" xfId="2" applyFont="1" applyFill="1" applyBorder="1" applyAlignment="1" applyProtection="1">
      <alignment vertical="center" shrinkToFit="1"/>
    </xf>
    <xf numFmtId="38" fontId="5" fillId="0" borderId="18" xfId="2" applyFont="1" applyFill="1" applyBorder="1" applyAlignment="1" applyProtection="1">
      <alignment vertical="center" shrinkToFit="1"/>
    </xf>
    <xf numFmtId="38" fontId="23" fillId="0" borderId="28" xfId="2" applyFont="1" applyFill="1" applyBorder="1" applyAlignment="1" applyProtection="1">
      <alignment horizontal="center" vertical="center" shrinkToFit="1"/>
    </xf>
    <xf numFmtId="38" fontId="23" fillId="0" borderId="21" xfId="2" applyFont="1" applyFill="1" applyBorder="1" applyAlignment="1" applyProtection="1">
      <alignment horizontal="center" vertical="center" shrinkToFit="1"/>
    </xf>
    <xf numFmtId="38" fontId="38" fillId="13" borderId="81" xfId="2" applyFont="1" applyFill="1" applyBorder="1" applyAlignment="1" applyProtection="1">
      <alignment horizontal="distributed" vertical="center" shrinkToFit="1"/>
    </xf>
    <xf numFmtId="38" fontId="38" fillId="13" borderId="78" xfId="2" applyFont="1" applyFill="1" applyBorder="1" applyAlignment="1" applyProtection="1">
      <alignment horizontal="distributed" vertical="center" shrinkToFit="1"/>
    </xf>
    <xf numFmtId="38" fontId="23" fillId="0" borderId="45" xfId="2" applyFont="1" applyFill="1" applyBorder="1" applyAlignment="1" applyProtection="1">
      <alignment horizontal="center" vertical="center" shrinkToFit="1"/>
    </xf>
    <xf numFmtId="38" fontId="30" fillId="2" borderId="46" xfId="2" applyFont="1" applyFill="1" applyBorder="1" applyAlignment="1" applyProtection="1">
      <alignment horizontal="center" vertical="center" shrinkToFit="1"/>
    </xf>
    <xf numFmtId="38" fontId="30" fillId="2" borderId="22" xfId="2" applyFont="1" applyFill="1" applyBorder="1" applyAlignment="1" applyProtection="1">
      <alignment horizontal="center" vertical="center" shrinkToFit="1"/>
    </xf>
    <xf numFmtId="38" fontId="29" fillId="2" borderId="96" xfId="2" applyFont="1" applyFill="1" applyBorder="1" applyAlignment="1" applyProtection="1">
      <alignment horizontal="center" vertical="center" textRotation="255" shrinkToFit="1"/>
    </xf>
    <xf numFmtId="38" fontId="30" fillId="2" borderId="44" xfId="2" applyFont="1" applyFill="1" applyBorder="1" applyAlignment="1" applyProtection="1">
      <alignment horizontal="right" vertical="center" shrinkToFit="1"/>
    </xf>
    <xf numFmtId="38" fontId="30" fillId="2" borderId="25" xfId="2" applyFont="1" applyFill="1" applyBorder="1" applyAlignment="1" applyProtection="1">
      <alignment horizontal="right" vertical="center" shrinkToFit="1"/>
    </xf>
    <xf numFmtId="38" fontId="30" fillId="2" borderId="18" xfId="2" applyFont="1" applyFill="1" applyBorder="1" applyAlignment="1" applyProtection="1">
      <alignment horizontal="right" vertical="center" shrinkToFit="1"/>
    </xf>
    <xf numFmtId="38" fontId="30" fillId="2" borderId="45" xfId="2" applyFont="1" applyFill="1" applyBorder="1" applyAlignment="1" applyProtection="1">
      <alignment horizontal="right" vertical="center" shrinkToFit="1"/>
    </xf>
    <xf numFmtId="38" fontId="30" fillId="0" borderId="44" xfId="2" applyFont="1" applyFill="1" applyBorder="1" applyAlignment="1" applyProtection="1">
      <alignment horizontal="right" vertical="center" shrinkToFit="1"/>
    </xf>
    <xf numFmtId="38" fontId="30" fillId="0" borderId="25" xfId="2" applyFont="1" applyFill="1" applyBorder="1" applyAlignment="1" applyProtection="1">
      <alignment horizontal="right" vertical="center" shrinkToFit="1"/>
    </xf>
    <xf numFmtId="0" fontId="0" fillId="0" borderId="29" xfId="0" applyBorder="1"/>
    <xf numFmtId="38" fontId="30" fillId="0" borderId="45" xfId="2" applyFont="1" applyFill="1" applyBorder="1" applyAlignment="1" applyProtection="1">
      <alignment horizontal="right" vertical="center" shrinkToFit="1"/>
    </xf>
    <xf numFmtId="38" fontId="30" fillId="2" borderId="18" xfId="2" applyFont="1" applyFill="1" applyBorder="1" applyAlignment="1" applyProtection="1">
      <alignment horizontal="center" vertical="center" shrinkToFit="1"/>
    </xf>
    <xf numFmtId="38" fontId="32" fillId="13" borderId="74" xfId="2" applyFont="1" applyFill="1" applyBorder="1" applyAlignment="1" applyProtection="1">
      <alignment horizontal="right" vertical="center" shrinkToFit="1"/>
    </xf>
    <xf numFmtId="38" fontId="30" fillId="2" borderId="14" xfId="2" applyFont="1" applyFill="1" applyBorder="1" applyAlignment="1" applyProtection="1">
      <alignment horizontal="right" vertical="center" shrinkToFit="1"/>
    </xf>
    <xf numFmtId="38" fontId="30" fillId="0" borderId="14" xfId="2" applyFont="1" applyFill="1" applyBorder="1" applyAlignment="1" applyProtection="1">
      <alignment horizontal="right" vertical="center" shrinkToFit="1"/>
    </xf>
    <xf numFmtId="38" fontId="30" fillId="2" borderId="29" xfId="2" applyFont="1" applyFill="1" applyBorder="1" applyAlignment="1" applyProtection="1">
      <alignment horizontal="right" vertical="center" shrinkToFit="1"/>
    </xf>
    <xf numFmtId="38" fontId="29" fillId="0" borderId="28" xfId="2" applyFont="1" applyFill="1" applyBorder="1" applyAlignment="1" applyProtection="1">
      <alignment horizontal="center" vertical="center" shrinkToFit="1"/>
    </xf>
    <xf numFmtId="38" fontId="29" fillId="0" borderId="45" xfId="2" applyFont="1" applyFill="1" applyBorder="1" applyAlignment="1" applyProtection="1">
      <alignment horizontal="center" vertical="center" shrinkToFit="1"/>
    </xf>
    <xf numFmtId="38" fontId="29" fillId="0" borderId="21" xfId="2" applyFont="1" applyFill="1" applyBorder="1" applyAlignment="1" applyProtection="1">
      <alignment horizontal="center" vertical="center" shrinkToFit="1"/>
    </xf>
    <xf numFmtId="38" fontId="5" fillId="0" borderId="15" xfId="2" applyFont="1" applyFill="1" applyBorder="1" applyAlignment="1" applyProtection="1">
      <alignment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5" fillId="0" borderId="25" xfId="2" applyFont="1" applyFill="1" applyBorder="1" applyAlignment="1" applyProtection="1">
      <alignment vertical="center" shrinkToFit="1"/>
    </xf>
    <xf numFmtId="38" fontId="44" fillId="2" borderId="18" xfId="2" applyFont="1" applyFill="1" applyBorder="1" applyAlignment="1" applyProtection="1">
      <alignment horizontal="distributed" vertical="center" wrapText="1" shrinkToFit="1"/>
    </xf>
    <xf numFmtId="38" fontId="44" fillId="2" borderId="18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1" fillId="2" borderId="45" xfId="2" applyFont="1" applyFill="1" applyBorder="1" applyAlignment="1" applyProtection="1">
      <alignment horizontal="distributed" vertical="center" shrinkToFit="1"/>
    </xf>
    <xf numFmtId="38" fontId="28" fillId="13" borderId="74" xfId="2" applyFont="1" applyFill="1" applyBorder="1" applyAlignment="1" applyProtection="1">
      <alignment horizontal="center" vertical="center" shrinkToFit="1"/>
    </xf>
    <xf numFmtId="38" fontId="28" fillId="13" borderId="78" xfId="2" applyFont="1" applyFill="1" applyBorder="1" applyAlignment="1" applyProtection="1">
      <alignment horizontal="center" vertical="center" shrinkToFit="1"/>
    </xf>
    <xf numFmtId="38" fontId="1" fillId="2" borderId="18" xfId="2" applyFont="1" applyFill="1" applyBorder="1" applyAlignment="1" applyProtection="1">
      <alignment horizontal="distributed" vertical="center" wrapText="1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44" fillId="2" borderId="104" xfId="2" applyFont="1" applyFill="1" applyBorder="1" applyAlignment="1" applyProtection="1">
      <alignment horizontal="distributed" vertical="center" wrapText="1" shrinkToFit="1"/>
    </xf>
    <xf numFmtId="38" fontId="44" fillId="2" borderId="104" xfId="2" applyFont="1" applyFill="1" applyBorder="1" applyAlignment="1" applyProtection="1">
      <alignment horizontal="distributed" vertical="center" shrinkToFit="1"/>
    </xf>
    <xf numFmtId="38" fontId="44" fillId="2" borderId="105" xfId="2" applyFont="1" applyFill="1" applyBorder="1" applyAlignment="1" applyProtection="1">
      <alignment horizontal="distributed" vertical="center" shrinkToFit="1"/>
    </xf>
    <xf numFmtId="38" fontId="1" fillId="2" borderId="14" xfId="2" applyFont="1" applyFill="1" applyBorder="1" applyAlignment="1" applyProtection="1">
      <alignment horizontal="distributed" vertical="center" shrinkToFit="1"/>
    </xf>
    <xf numFmtId="38" fontId="16" fillId="2" borderId="14" xfId="2" applyFont="1" applyFill="1" applyBorder="1" applyAlignment="1" applyProtection="1">
      <alignment horizontal="distributed" vertical="center" shrinkToFit="1"/>
    </xf>
    <xf numFmtId="38" fontId="16" fillId="2" borderId="25" xfId="2" applyFont="1" applyFill="1" applyBorder="1" applyAlignment="1" applyProtection="1">
      <alignment horizontal="distributed" vertical="center" shrinkToFit="1"/>
    </xf>
    <xf numFmtId="0" fontId="22" fillId="0" borderId="18" xfId="0" applyFont="1" applyBorder="1" applyAlignment="1">
      <alignment horizontal="distributed" vertical="center"/>
    </xf>
    <xf numFmtId="0" fontId="22" fillId="0" borderId="23" xfId="0" applyFont="1" applyBorder="1" applyAlignment="1">
      <alignment horizontal="distributed" vertical="center"/>
    </xf>
    <xf numFmtId="38" fontId="44" fillId="2" borderId="29" xfId="2" applyFont="1" applyFill="1" applyBorder="1" applyAlignment="1" applyProtection="1">
      <alignment horizontal="distributed" vertical="center" shrinkToFit="1"/>
    </xf>
    <xf numFmtId="38" fontId="44" fillId="2" borderId="22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28" fillId="13" borderId="81" xfId="2" applyFont="1" applyFill="1" applyBorder="1" applyAlignment="1" applyProtection="1">
      <alignment horizontal="center" vertical="center" shrinkToFit="1"/>
    </xf>
    <xf numFmtId="38" fontId="1" fillId="2" borderId="28" xfId="2" applyFont="1" applyFill="1" applyBorder="1" applyAlignment="1" applyProtection="1">
      <alignment horizontal="distributed" vertical="center" shrinkToFit="1"/>
    </xf>
    <xf numFmtId="38" fontId="1" fillId="2" borderId="21" xfId="2" applyFont="1" applyFill="1" applyBorder="1" applyAlignment="1" applyProtection="1">
      <alignment horizontal="distributed" vertical="center" shrinkToFit="1"/>
    </xf>
    <xf numFmtId="38" fontId="1" fillId="2" borderId="15" xfId="2" applyFont="1" applyFill="1" applyBorder="1" applyAlignment="1" applyProtection="1">
      <alignment horizontal="distributed" vertical="center" shrinkToFit="1"/>
    </xf>
    <xf numFmtId="38" fontId="1" fillId="2" borderId="25" xfId="2" applyFont="1" applyFill="1" applyBorder="1" applyAlignment="1" applyProtection="1">
      <alignment horizontal="distributed" vertical="center" shrinkToFit="1"/>
    </xf>
    <xf numFmtId="38" fontId="41" fillId="13" borderId="81" xfId="2" applyFont="1" applyFill="1" applyBorder="1" applyAlignment="1" applyProtection="1">
      <alignment horizontal="center" vertical="center" shrinkToFit="1"/>
    </xf>
    <xf numFmtId="38" fontId="41" fillId="13" borderId="78" xfId="2" applyFont="1" applyFill="1" applyBorder="1" applyAlignment="1" applyProtection="1">
      <alignment horizontal="center" vertical="center" shrinkToFit="1"/>
    </xf>
    <xf numFmtId="38" fontId="30" fillId="0" borderId="18" xfId="2" applyFont="1" applyFill="1" applyBorder="1" applyAlignment="1" applyProtection="1">
      <alignment horizontal="right" vertical="center" shrinkToFit="1"/>
    </xf>
    <xf numFmtId="38" fontId="16" fillId="0" borderId="30" xfId="2" applyFont="1" applyFill="1" applyBorder="1" applyAlignment="1" applyProtection="1">
      <alignment horizontal="distributed" vertical="center" shrinkToFit="1"/>
    </xf>
    <xf numFmtId="38" fontId="16" fillId="0" borderId="18" xfId="2" applyFont="1" applyFill="1" applyBorder="1" applyAlignment="1" applyProtection="1">
      <alignment horizontal="distributed" vertical="center" wrapText="1" shrinkToFit="1"/>
    </xf>
    <xf numFmtId="38" fontId="16" fillId="2" borderId="15" xfId="2" applyFont="1" applyFill="1" applyBorder="1" applyAlignment="1" applyProtection="1">
      <alignment horizontal="distributed" vertical="center" shrinkToFit="1"/>
    </xf>
    <xf numFmtId="0" fontId="0" fillId="0" borderId="45" xfId="0" applyBorder="1"/>
    <xf numFmtId="38" fontId="44" fillId="0" borderId="15" xfId="2" applyFont="1" applyFill="1" applyBorder="1" applyAlignment="1" applyProtection="1">
      <alignment horizontal="distributed" vertical="center" shrinkToFit="1"/>
    </xf>
    <xf numFmtId="38" fontId="44" fillId="0" borderId="14" xfId="2" applyFont="1" applyFill="1" applyBorder="1" applyAlignment="1" applyProtection="1">
      <alignment horizontal="distributed" vertical="center" shrinkToFit="1"/>
    </xf>
    <xf numFmtId="38" fontId="44" fillId="0" borderId="25" xfId="2" applyFont="1" applyFill="1" applyBorder="1" applyAlignment="1" applyProtection="1">
      <alignment horizontal="distributed" vertical="center" shrinkToFit="1"/>
    </xf>
    <xf numFmtId="38" fontId="1" fillId="0" borderId="11" xfId="2" applyFont="1" applyFill="1" applyBorder="1" applyAlignment="1" applyProtection="1">
      <alignment horizontal="distributed" vertical="center" wrapText="1" shrinkToFit="1"/>
    </xf>
    <xf numFmtId="38" fontId="30" fillId="0" borderId="46" xfId="2" applyFont="1" applyFill="1" applyBorder="1" applyAlignment="1" applyProtection="1">
      <alignment vertical="center" shrinkToFit="1"/>
    </xf>
    <xf numFmtId="38" fontId="30" fillId="0" borderId="22" xfId="2" applyFont="1" applyFill="1" applyBorder="1" applyAlignment="1" applyProtection="1">
      <alignment vertical="center" shrinkToFit="1"/>
    </xf>
    <xf numFmtId="38" fontId="6" fillId="0" borderId="30" xfId="2" applyFont="1" applyFill="1" applyBorder="1" applyAlignment="1" applyProtection="1">
      <alignment vertical="center" shrinkToFit="1"/>
    </xf>
    <xf numFmtId="38" fontId="6" fillId="0" borderId="29" xfId="2" applyFont="1" applyFill="1" applyBorder="1" applyAlignment="1" applyProtection="1">
      <alignment vertical="center" shrinkToFit="1"/>
    </xf>
    <xf numFmtId="38" fontId="6" fillId="0" borderId="22" xfId="2" applyFont="1" applyFill="1" applyBorder="1" applyAlignment="1" applyProtection="1">
      <alignment vertical="center" shrinkToFit="1"/>
    </xf>
    <xf numFmtId="38" fontId="28" fillId="13" borderId="74" xfId="2" applyFont="1" applyFill="1" applyBorder="1" applyAlignment="1" applyProtection="1">
      <alignment horizontal="distributed" vertical="center" shrinkToFit="1"/>
    </xf>
    <xf numFmtId="38" fontId="28" fillId="13" borderId="78" xfId="2" applyFont="1" applyFill="1" applyBorder="1" applyAlignment="1" applyProtection="1">
      <alignment horizontal="distributed" vertical="center" shrinkToFit="1"/>
    </xf>
    <xf numFmtId="38" fontId="30" fillId="0" borderId="44" xfId="2" applyFont="1" applyFill="1" applyBorder="1" applyAlignment="1" applyProtection="1">
      <alignment vertical="center" shrinkToFit="1"/>
    </xf>
    <xf numFmtId="38" fontId="30" fillId="0" borderId="25" xfId="2" applyFont="1" applyFill="1" applyBorder="1" applyAlignment="1" applyProtection="1">
      <alignment vertical="center" shrinkToFit="1"/>
    </xf>
    <xf numFmtId="38" fontId="35" fillId="0" borderId="41" xfId="2" applyFont="1" applyFill="1" applyBorder="1" applyAlignment="1" applyProtection="1">
      <alignment horizontal="right" vertical="center" shrinkToFit="1"/>
    </xf>
    <xf numFmtId="38" fontId="35" fillId="0" borderId="23" xfId="2" applyFont="1" applyFill="1" applyBorder="1" applyAlignment="1" applyProtection="1">
      <alignment horizontal="right" vertical="center" shrinkToFit="1"/>
    </xf>
    <xf numFmtId="38" fontId="35" fillId="0" borderId="46" xfId="2" applyFont="1" applyFill="1" applyBorder="1" applyAlignment="1" applyProtection="1">
      <alignment horizontal="right" vertical="center" shrinkToFit="1"/>
    </xf>
    <xf numFmtId="38" fontId="35" fillId="0" borderId="22" xfId="2" applyFont="1" applyFill="1" applyBorder="1" applyAlignment="1" applyProtection="1">
      <alignment horizontal="right" vertical="center" shrinkToFit="1"/>
    </xf>
    <xf numFmtId="38" fontId="35" fillId="2" borderId="41" xfId="2" applyFont="1" applyFill="1" applyBorder="1" applyAlignment="1" applyProtection="1">
      <alignment horizontal="right" vertical="center" shrinkToFit="1"/>
    </xf>
    <xf numFmtId="38" fontId="35" fillId="2" borderId="18" xfId="2" applyFont="1" applyFill="1" applyBorder="1" applyAlignment="1" applyProtection="1">
      <alignment horizontal="right" vertical="center" shrinkToFit="1"/>
    </xf>
    <xf numFmtId="38" fontId="16" fillId="0" borderId="14" xfId="2" applyFont="1" applyFill="1" applyBorder="1" applyAlignment="1" applyProtection="1">
      <alignment horizontal="distributed" vertical="center" shrinkToFit="1"/>
    </xf>
    <xf numFmtId="38" fontId="16" fillId="0" borderId="25" xfId="2" applyFont="1" applyFill="1" applyBorder="1" applyAlignment="1" applyProtection="1">
      <alignment horizontal="distributed" vertical="center" shrinkToFit="1"/>
    </xf>
    <xf numFmtId="38" fontId="30" fillId="2" borderId="41" xfId="2" applyFont="1" applyFill="1" applyBorder="1" applyAlignment="1" applyProtection="1">
      <alignment vertical="center" shrinkToFit="1"/>
    </xf>
    <xf numFmtId="38" fontId="30" fillId="2" borderId="23" xfId="2" applyFont="1" applyFill="1" applyBorder="1" applyAlignment="1" applyProtection="1">
      <alignment vertical="center" shrinkToFit="1"/>
    </xf>
    <xf numFmtId="38" fontId="35" fillId="2" borderId="46" xfId="2" applyFont="1" applyFill="1" applyBorder="1" applyAlignment="1" applyProtection="1">
      <alignment horizontal="right" vertical="center" shrinkToFit="1"/>
    </xf>
    <xf numFmtId="38" fontId="35" fillId="2" borderId="22" xfId="2" applyFont="1" applyFill="1" applyBorder="1" applyAlignment="1" applyProtection="1">
      <alignment horizontal="right" vertical="center" shrinkToFit="1"/>
    </xf>
    <xf numFmtId="38" fontId="35" fillId="2" borderId="23" xfId="2" applyFont="1" applyFill="1" applyBorder="1" applyAlignment="1" applyProtection="1">
      <alignment horizontal="right" vertical="center" shrinkToFit="1"/>
    </xf>
    <xf numFmtId="38" fontId="28" fillId="13" borderId="81" xfId="2" applyFont="1" applyFill="1" applyBorder="1" applyAlignment="1" applyProtection="1">
      <alignment horizontal="distributed" vertical="center" shrinkToFit="1"/>
    </xf>
    <xf numFmtId="38" fontId="30" fillId="2" borderId="42" xfId="2" applyFont="1" applyFill="1" applyBorder="1" applyAlignment="1" applyProtection="1">
      <alignment vertical="center" shrinkToFit="1"/>
    </xf>
    <xf numFmtId="38" fontId="30" fillId="2" borderId="21" xfId="2" applyFont="1" applyFill="1" applyBorder="1" applyAlignment="1" applyProtection="1">
      <alignment vertical="center" shrinkToFit="1"/>
    </xf>
    <xf numFmtId="38" fontId="32" fillId="13" borderId="79" xfId="2" applyFont="1" applyFill="1" applyBorder="1" applyAlignment="1" applyProtection="1">
      <alignment vertical="center" shrinkToFit="1"/>
    </xf>
    <xf numFmtId="38" fontId="32" fillId="13" borderId="78" xfId="2" applyFont="1" applyFill="1" applyBorder="1" applyAlignment="1" applyProtection="1">
      <alignment vertical="center" shrinkToFit="1"/>
    </xf>
    <xf numFmtId="38" fontId="30" fillId="2" borderId="89" xfId="2" applyFont="1" applyFill="1" applyBorder="1" applyAlignment="1" applyProtection="1">
      <alignment vertical="center" shrinkToFit="1"/>
    </xf>
    <xf numFmtId="38" fontId="30" fillId="2" borderId="102" xfId="2" applyFont="1" applyFill="1" applyBorder="1" applyAlignment="1" applyProtection="1">
      <alignment vertical="center" shrinkToFit="1"/>
    </xf>
    <xf numFmtId="38" fontId="35" fillId="2" borderId="29" xfId="2" applyFont="1" applyFill="1" applyBorder="1" applyAlignment="1" applyProtection="1">
      <alignment horizontal="right" vertical="center" shrinkToFit="1"/>
    </xf>
    <xf numFmtId="38" fontId="6" fillId="0" borderId="19" xfId="2" applyFont="1" applyFill="1" applyBorder="1" applyAlignment="1" applyProtection="1">
      <alignment vertical="center" shrinkToFit="1"/>
    </xf>
    <xf numFmtId="38" fontId="6" fillId="0" borderId="20" xfId="2" applyFont="1" applyFill="1" applyBorder="1" applyAlignment="1" applyProtection="1">
      <alignment vertical="center" shrinkToFit="1"/>
    </xf>
    <xf numFmtId="38" fontId="6" fillId="0" borderId="57" xfId="2" applyFont="1" applyFill="1" applyBorder="1" applyAlignment="1" applyProtection="1">
      <alignment vertical="center" shrinkToFit="1"/>
    </xf>
    <xf numFmtId="38" fontId="7" fillId="0" borderId="13" xfId="2" applyFont="1" applyFill="1" applyBorder="1" applyAlignment="1" applyProtection="1">
      <alignment vertical="center" shrinkToFit="1"/>
    </xf>
    <xf numFmtId="38" fontId="7" fillId="0" borderId="47" xfId="2" applyFont="1" applyFill="1" applyBorder="1" applyAlignment="1" applyProtection="1">
      <alignment vertical="center" shrinkToFit="1"/>
    </xf>
    <xf numFmtId="38" fontId="7" fillId="0" borderId="106" xfId="2" applyFont="1" applyFill="1" applyBorder="1" applyAlignment="1" applyProtection="1">
      <alignment vertical="center" shrinkToFit="1"/>
    </xf>
    <xf numFmtId="38" fontId="30" fillId="0" borderId="42" xfId="2" applyFont="1" applyFill="1" applyBorder="1" applyAlignment="1" applyProtection="1">
      <alignment vertical="center" shrinkToFit="1"/>
    </xf>
    <xf numFmtId="38" fontId="30" fillId="0" borderId="21" xfId="2" applyFont="1" applyFill="1" applyBorder="1" applyAlignment="1" applyProtection="1">
      <alignment vertical="center" shrinkToFit="1"/>
    </xf>
    <xf numFmtId="38" fontId="30" fillId="0" borderId="67" xfId="2" applyFont="1" applyFill="1" applyBorder="1" applyAlignment="1" applyProtection="1">
      <alignment vertical="center" shrinkToFit="1"/>
    </xf>
    <xf numFmtId="38" fontId="30" fillId="0" borderId="57" xfId="2" applyFont="1" applyFill="1" applyBorder="1" applyAlignment="1" applyProtection="1">
      <alignment vertical="center" shrinkToFit="1"/>
    </xf>
    <xf numFmtId="38" fontId="6" fillId="0" borderId="11" xfId="2" applyFont="1" applyFill="1" applyBorder="1" applyAlignment="1" applyProtection="1">
      <alignment vertical="center" shrinkToFit="1"/>
    </xf>
    <xf numFmtId="38" fontId="6" fillId="0" borderId="18" xfId="2" applyFont="1" applyFill="1" applyBorder="1" applyAlignment="1" applyProtection="1">
      <alignment vertical="center" shrinkToFit="1"/>
    </xf>
    <xf numFmtId="38" fontId="6" fillId="0" borderId="23" xfId="2" applyFont="1" applyFill="1" applyBorder="1" applyAlignment="1" applyProtection="1">
      <alignment vertical="center" shrinkToFit="1"/>
    </xf>
    <xf numFmtId="38" fontId="35" fillId="0" borderId="67" xfId="2" applyFont="1" applyFill="1" applyBorder="1" applyAlignment="1" applyProtection="1">
      <alignment horizontal="right" vertical="center" shrinkToFit="1"/>
    </xf>
    <xf numFmtId="38" fontId="35" fillId="0" borderId="57" xfId="2" applyFont="1" applyFill="1" applyBorder="1" applyAlignment="1" applyProtection="1">
      <alignment horizontal="right" vertical="center" shrinkToFit="1"/>
    </xf>
    <xf numFmtId="38" fontId="35" fillId="0" borderId="64" xfId="2" applyFont="1" applyFill="1" applyBorder="1" applyAlignment="1" applyProtection="1">
      <alignment horizontal="right" vertical="center" shrinkToFit="1"/>
    </xf>
    <xf numFmtId="38" fontId="35" fillId="0" borderId="47" xfId="2" applyFont="1" applyFill="1" applyBorder="1" applyAlignment="1" applyProtection="1">
      <alignment horizontal="right" vertical="center" shrinkToFit="1"/>
    </xf>
    <xf numFmtId="38" fontId="30" fillId="2" borderId="89" xfId="2" applyFont="1" applyFill="1" applyBorder="1" applyAlignment="1" applyProtection="1">
      <alignment horizontal="center" vertical="center" shrinkToFit="1"/>
    </xf>
    <xf numFmtId="38" fontId="30" fillId="2" borderId="102" xfId="2" applyFont="1" applyFill="1" applyBorder="1" applyAlignment="1" applyProtection="1">
      <alignment horizontal="center" vertical="center" shrinkToFit="1"/>
    </xf>
    <xf numFmtId="38" fontId="5" fillId="2" borderId="16" xfId="2" applyFont="1" applyFill="1" applyBorder="1" applyAlignment="1" applyProtection="1">
      <alignment horizontal="distributed" vertical="center" shrinkToFit="1"/>
    </xf>
    <xf numFmtId="38" fontId="5" fillId="2" borderId="0" xfId="2" applyFont="1" applyFill="1" applyBorder="1" applyAlignment="1" applyProtection="1">
      <alignment horizontal="distributed" vertical="center" shrinkToFit="1"/>
    </xf>
    <xf numFmtId="38" fontId="30" fillId="2" borderId="2" xfId="2" applyFont="1" applyFill="1" applyBorder="1" applyAlignment="1" applyProtection="1">
      <alignment vertical="center" shrinkToFit="1"/>
    </xf>
    <xf numFmtId="0" fontId="41" fillId="0" borderId="2" xfId="0" applyFont="1" applyBorder="1" applyAlignment="1"/>
    <xf numFmtId="38" fontId="30" fillId="2" borderId="46" xfId="2" applyFont="1" applyFill="1" applyBorder="1" applyAlignment="1" applyProtection="1">
      <alignment vertical="center" shrinkToFit="1"/>
    </xf>
    <xf numFmtId="38" fontId="30" fillId="2" borderId="22" xfId="2" applyFont="1" applyFill="1" applyBorder="1" applyAlignment="1" applyProtection="1">
      <alignment vertical="center" shrinkToFit="1"/>
    </xf>
    <xf numFmtId="38" fontId="35" fillId="2" borderId="42" xfId="2" applyFont="1" applyFill="1" applyBorder="1" applyAlignment="1" applyProtection="1">
      <alignment horizontal="right" vertical="center" shrinkToFit="1"/>
    </xf>
    <xf numFmtId="38" fontId="35" fillId="2" borderId="21" xfId="2" applyFont="1" applyFill="1" applyBorder="1" applyAlignment="1" applyProtection="1">
      <alignment horizontal="right" vertical="center" shrinkToFit="1"/>
    </xf>
    <xf numFmtId="38" fontId="5" fillId="2" borderId="11" xfId="2" applyFont="1" applyFill="1" applyBorder="1" applyAlignment="1" applyProtection="1">
      <alignment horizontal="distributed" vertical="center" shrinkToFit="1"/>
    </xf>
    <xf numFmtId="38" fontId="5" fillId="2" borderId="18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35" fillId="2" borderId="45" xfId="2" applyFont="1" applyFill="1" applyBorder="1" applyAlignment="1" applyProtection="1">
      <alignment horizontal="right" vertical="center" shrinkToFit="1"/>
    </xf>
    <xf numFmtId="38" fontId="29" fillId="2" borderId="1" xfId="2" applyFont="1" applyFill="1" applyBorder="1" applyAlignment="1" applyProtection="1">
      <alignment vertical="center" textRotation="255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5" fillId="2" borderId="107" xfId="2" applyFont="1" applyFill="1" applyBorder="1" applyAlignment="1" applyProtection="1">
      <alignment horizontal="center" vertical="center" shrinkToFit="1"/>
    </xf>
    <xf numFmtId="38" fontId="5" fillId="2" borderId="105" xfId="2" applyFont="1" applyFill="1" applyBorder="1" applyAlignment="1" applyProtection="1">
      <alignment horizontal="center" vertical="center" shrinkToFit="1"/>
    </xf>
    <xf numFmtId="38" fontId="16" fillId="0" borderId="30" xfId="2" applyFont="1" applyFill="1" applyBorder="1" applyAlignment="1" applyProtection="1">
      <alignment horizontal="distributed" vertical="center" wrapText="1" shrinkToFit="1"/>
    </xf>
    <xf numFmtId="38" fontId="16" fillId="2" borderId="18" xfId="2" applyFont="1" applyFill="1" applyBorder="1" applyAlignment="1" applyProtection="1">
      <alignment horizontal="distributed" vertical="top" shrinkToFit="1"/>
    </xf>
    <xf numFmtId="38" fontId="16" fillId="2" borderId="23" xfId="2" applyFont="1" applyFill="1" applyBorder="1" applyAlignment="1" applyProtection="1">
      <alignment horizontal="distributed" vertical="top" shrinkToFit="1"/>
    </xf>
    <xf numFmtId="38" fontId="29" fillId="13" borderId="74" xfId="2" applyFont="1" applyFill="1" applyBorder="1" applyAlignment="1" applyProtection="1">
      <alignment horizontal="distributed" vertical="center" shrinkToFit="1"/>
    </xf>
    <xf numFmtId="38" fontId="29" fillId="13" borderId="78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vertical="center" shrinkToFit="1"/>
    </xf>
    <xf numFmtId="38" fontId="30" fillId="13" borderId="78" xfId="2" applyFont="1" applyFill="1" applyBorder="1" applyAlignment="1" applyProtection="1">
      <alignment vertical="center" shrinkToFit="1"/>
    </xf>
    <xf numFmtId="38" fontId="1" fillId="2" borderId="1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5" fillId="0" borderId="9" xfId="2" applyFont="1" applyFill="1" applyBorder="1" applyAlignment="1" applyProtection="1">
      <alignment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5" fillId="0" borderId="4" xfId="2" applyFont="1" applyFill="1" applyBorder="1" applyAlignment="1" applyProtection="1">
      <alignment vertical="center" shrinkToFit="1"/>
    </xf>
    <xf numFmtId="38" fontId="29" fillId="2" borderId="47" xfId="2" applyFont="1" applyFill="1" applyBorder="1" applyAlignment="1" applyProtection="1">
      <alignment horizontal="center" vertical="center" textRotation="255" shrinkToFit="1"/>
    </xf>
    <xf numFmtId="38" fontId="29" fillId="2" borderId="0" xfId="2" applyFont="1" applyFill="1" applyBorder="1" applyAlignment="1" applyProtection="1">
      <alignment horizontal="center" vertical="center" textRotation="255" shrinkToFit="1"/>
    </xf>
    <xf numFmtId="38" fontId="29" fillId="13" borderId="81" xfId="2" applyFont="1" applyFill="1" applyBorder="1" applyAlignment="1" applyProtection="1">
      <alignment horizontal="distributed" vertical="center" shrinkToFit="1"/>
    </xf>
    <xf numFmtId="0" fontId="11" fillId="0" borderId="4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38" fontId="16" fillId="2" borderId="28" xfId="2" applyFont="1" applyFill="1" applyBorder="1" applyAlignment="1" applyProtection="1">
      <alignment horizontal="distributed" vertical="center" wrapText="1" shrinkToFit="1"/>
    </xf>
    <xf numFmtId="38" fontId="5" fillId="2" borderId="30" xfId="2" applyFont="1" applyFill="1" applyBorder="1" applyAlignment="1" applyProtection="1">
      <alignment horizontal="distributed" vertical="center" shrinkToFit="1"/>
    </xf>
    <xf numFmtId="38" fontId="5" fillId="2" borderId="29" xfId="2" applyFont="1" applyFill="1" applyBorder="1" applyAlignment="1" applyProtection="1">
      <alignment horizontal="distributed" vertical="center" shrinkToFit="1"/>
    </xf>
    <xf numFmtId="38" fontId="5" fillId="2" borderId="22" xfId="2" applyFont="1" applyFill="1" applyBorder="1" applyAlignment="1" applyProtection="1">
      <alignment horizontal="distributed" vertical="center" shrinkToFit="1"/>
    </xf>
    <xf numFmtId="38" fontId="17" fillId="0" borderId="29" xfId="2" applyFont="1" applyFill="1" applyBorder="1" applyAlignment="1" applyProtection="1">
      <alignment horizontal="distributed" vertical="center" shrinkToFit="1"/>
    </xf>
    <xf numFmtId="38" fontId="17" fillId="0" borderId="22" xfId="2" applyFont="1" applyFill="1" applyBorder="1" applyAlignment="1" applyProtection="1">
      <alignment horizontal="distributed" vertical="center" shrinkToFit="1"/>
    </xf>
    <xf numFmtId="38" fontId="29" fillId="0" borderId="45" xfId="2" applyFont="1" applyFill="1" applyBorder="1" applyAlignment="1" applyProtection="1">
      <alignment horizontal="distributed" vertical="center" shrinkToFit="1"/>
    </xf>
    <xf numFmtId="38" fontId="29" fillId="0" borderId="21" xfId="2" applyFont="1" applyFill="1" applyBorder="1" applyAlignment="1" applyProtection="1">
      <alignment horizontal="distributed" vertical="center" shrinkToFit="1"/>
    </xf>
    <xf numFmtId="38" fontId="16" fillId="0" borderId="20" xfId="2" applyFont="1" applyFill="1" applyBorder="1" applyAlignment="1" applyProtection="1">
      <alignment horizontal="distributed" vertical="center" shrinkToFit="1"/>
    </xf>
    <xf numFmtId="38" fontId="16" fillId="0" borderId="57" xfId="2" applyFont="1" applyFill="1" applyBorder="1" applyAlignment="1" applyProtection="1">
      <alignment horizontal="distributed" vertical="center" shrinkToFit="1"/>
    </xf>
    <xf numFmtId="38" fontId="29" fillId="0" borderId="28" xfId="2" applyFont="1" applyFill="1" applyBorder="1" applyAlignment="1" applyProtection="1">
      <alignment horizontal="distributed" vertical="center" shrinkToFit="1"/>
    </xf>
    <xf numFmtId="38" fontId="16" fillId="0" borderId="19" xfId="2" applyFont="1" applyFill="1" applyBorder="1" applyAlignment="1" applyProtection="1">
      <alignment horizontal="distributed" vertical="center" shrinkToFit="1"/>
    </xf>
    <xf numFmtId="177" fontId="29" fillId="14" borderId="28" xfId="2" applyNumberFormat="1" applyFont="1" applyFill="1" applyBorder="1" applyAlignment="1" applyProtection="1">
      <alignment horizontal="center" vertical="center" shrinkToFit="1"/>
    </xf>
    <xf numFmtId="177" fontId="29" fillId="14" borderId="45" xfId="2" applyNumberFormat="1" applyFont="1" applyFill="1" applyBorder="1" applyAlignment="1" applyProtection="1">
      <alignment horizontal="center" vertical="center" shrinkToFit="1"/>
    </xf>
    <xf numFmtId="177" fontId="29" fillId="14" borderId="65" xfId="2" applyNumberFormat="1" applyFont="1" applyFill="1" applyBorder="1" applyAlignment="1" applyProtection="1">
      <alignment horizontal="center" vertical="center" shrinkToFit="1"/>
    </xf>
    <xf numFmtId="179" fontId="29" fillId="14" borderId="28" xfId="2" applyNumberFormat="1" applyFont="1" applyFill="1" applyBorder="1" applyAlignment="1" applyProtection="1">
      <alignment horizontal="center" vertical="center" shrinkToFit="1"/>
    </xf>
    <xf numFmtId="179" fontId="29" fillId="14" borderId="45" xfId="2" applyNumberFormat="1" applyFont="1" applyFill="1" applyBorder="1" applyAlignment="1" applyProtection="1">
      <alignment horizontal="center" vertical="center" shrinkToFit="1"/>
    </xf>
    <xf numFmtId="179" fontId="29" fillId="14" borderId="65" xfId="2" applyNumberFormat="1" applyFont="1" applyFill="1" applyBorder="1" applyAlignment="1" applyProtection="1">
      <alignment horizontal="center" vertical="center" shrinkToFit="1"/>
    </xf>
    <xf numFmtId="38" fontId="23" fillId="2" borderId="2" xfId="2" applyFont="1" applyFill="1" applyBorder="1" applyAlignment="1" applyProtection="1">
      <alignment horizontal="distributed" vertical="center" shrinkToFit="1"/>
    </xf>
    <xf numFmtId="38" fontId="23" fillId="2" borderId="35" xfId="2" applyFont="1" applyFill="1" applyBorder="1" applyAlignment="1" applyProtection="1">
      <alignment horizontal="distributed" vertical="center" shrinkToFit="1"/>
    </xf>
    <xf numFmtId="38" fontId="17" fillId="2" borderId="2" xfId="2" applyFont="1" applyFill="1" applyBorder="1" applyAlignment="1" applyProtection="1">
      <alignment horizontal="distributed" vertical="center" shrinkToFit="1"/>
    </xf>
    <xf numFmtId="38" fontId="44" fillId="2" borderId="11" xfId="2" applyFont="1" applyFill="1" applyBorder="1" applyAlignment="1" applyProtection="1">
      <alignment horizontal="center" vertical="center" wrapText="1" shrinkToFit="1"/>
    </xf>
    <xf numFmtId="38" fontId="44" fillId="2" borderId="18" xfId="2" applyFont="1" applyFill="1" applyBorder="1" applyAlignment="1" applyProtection="1">
      <alignment horizontal="center" vertical="center" shrinkToFit="1"/>
    </xf>
    <xf numFmtId="38" fontId="44" fillId="2" borderId="23" xfId="2" applyFont="1" applyFill="1" applyBorder="1" applyAlignment="1" applyProtection="1">
      <alignment horizontal="center" vertical="center" shrinkToFit="1"/>
    </xf>
    <xf numFmtId="38" fontId="17" fillId="2" borderId="8" xfId="2" applyFont="1" applyFill="1" applyBorder="1" applyAlignment="1" applyProtection="1">
      <alignment horizontal="distributed" vertical="center" shrinkToFit="1"/>
    </xf>
    <xf numFmtId="38" fontId="29" fillId="2" borderId="9" xfId="2" applyFont="1" applyFill="1" applyBorder="1" applyAlignment="1" applyProtection="1">
      <alignment horizontal="center" vertical="center" shrinkToFit="1"/>
    </xf>
    <xf numFmtId="182" fontId="29" fillId="14" borderId="28" xfId="2" applyNumberFormat="1" applyFont="1" applyFill="1" applyBorder="1" applyAlignment="1" applyProtection="1">
      <alignment horizontal="center" vertical="center" shrinkToFit="1"/>
    </xf>
    <xf numFmtId="182" fontId="29" fillId="14" borderId="45" xfId="2" applyNumberFormat="1" applyFont="1" applyFill="1" applyBorder="1" applyAlignment="1" applyProtection="1">
      <alignment horizontal="center" vertical="center" shrinkToFit="1"/>
    </xf>
    <xf numFmtId="38" fontId="16" fillId="2" borderId="39" xfId="2" applyFont="1" applyFill="1" applyBorder="1" applyAlignment="1" applyProtection="1">
      <alignment horizontal="center" vertical="center" shrinkToFit="1"/>
    </xf>
    <xf numFmtId="38" fontId="16" fillId="2" borderId="42" xfId="2" applyFont="1" applyFill="1" applyBorder="1" applyAlignment="1" applyProtection="1">
      <alignment horizontal="center" vertical="center" shrinkToFit="1"/>
    </xf>
    <xf numFmtId="38" fontId="16" fillId="2" borderId="40" xfId="2" applyFont="1" applyFill="1" applyBorder="1" applyAlignment="1" applyProtection="1">
      <alignment horizontal="center" vertical="center" shrinkToFit="1"/>
    </xf>
    <xf numFmtId="38" fontId="30" fillId="13" borderId="79" xfId="2" applyFont="1" applyFill="1" applyBorder="1" applyAlignment="1" applyProtection="1">
      <alignment horizontal="right" vertical="center" shrinkToFit="1"/>
    </xf>
    <xf numFmtId="38" fontId="30" fillId="13" borderId="78" xfId="2" applyFont="1" applyFill="1" applyBorder="1" applyAlignment="1" applyProtection="1">
      <alignment horizontal="right" vertical="center" shrinkToFit="1"/>
    </xf>
    <xf numFmtId="38" fontId="16" fillId="0" borderId="39" xfId="2" applyFont="1" applyFill="1" applyBorder="1" applyAlignment="1" applyProtection="1">
      <alignment horizontal="center" vertical="center" shrinkToFit="1"/>
    </xf>
    <xf numFmtId="38" fontId="16" fillId="0" borderId="40" xfId="2" applyFont="1" applyFill="1" applyBorder="1" applyAlignment="1" applyProtection="1">
      <alignment horizontal="center" vertical="center" shrinkToFit="1"/>
    </xf>
    <xf numFmtId="181" fontId="29" fillId="14" borderId="28" xfId="2" applyNumberFormat="1" applyFont="1" applyFill="1" applyBorder="1" applyAlignment="1" applyProtection="1">
      <alignment horizontal="center" vertical="center" shrinkToFit="1"/>
    </xf>
    <xf numFmtId="181" fontId="29" fillId="14" borderId="45" xfId="2" applyNumberFormat="1" applyFont="1" applyFill="1" applyBorder="1" applyAlignment="1" applyProtection="1">
      <alignment horizontal="center" vertical="center" shrinkToFit="1"/>
    </xf>
    <xf numFmtId="181" fontId="29" fillId="14" borderId="65" xfId="2" applyNumberFormat="1" applyFont="1" applyFill="1" applyBorder="1" applyAlignment="1" applyProtection="1">
      <alignment horizontal="center" vertical="center" shrinkToFit="1"/>
    </xf>
    <xf numFmtId="178" fontId="29" fillId="14" borderId="28" xfId="2" applyNumberFormat="1" applyFont="1" applyFill="1" applyBorder="1" applyAlignment="1" applyProtection="1">
      <alignment horizontal="center" vertical="center" shrinkToFit="1"/>
    </xf>
    <xf numFmtId="178" fontId="29" fillId="14" borderId="45" xfId="2" applyNumberFormat="1" applyFont="1" applyFill="1" applyBorder="1" applyAlignment="1" applyProtection="1">
      <alignment horizontal="center" vertical="center" shrinkToFit="1"/>
    </xf>
    <xf numFmtId="38" fontId="16" fillId="0" borderId="11" xfId="2" applyFont="1" applyFill="1" applyBorder="1" applyAlignment="1" applyProtection="1">
      <alignment horizontal="center" vertical="center" wrapText="1" shrinkToFit="1"/>
    </xf>
    <xf numFmtId="0" fontId="25" fillId="0" borderId="18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8" xfId="0" applyFont="1" applyBorder="1"/>
    <xf numFmtId="0" fontId="25" fillId="0" borderId="23" xfId="0" applyFont="1" applyBorder="1"/>
    <xf numFmtId="38" fontId="35" fillId="2" borderId="41" xfId="2" applyFont="1" applyFill="1" applyBorder="1" applyAlignment="1" applyProtection="1">
      <alignment horizontal="center" vertical="center" shrinkToFit="1"/>
    </xf>
    <xf numFmtId="38" fontId="35" fillId="2" borderId="23" xfId="2" applyFont="1" applyFill="1" applyBorder="1" applyAlignment="1" applyProtection="1">
      <alignment horizontal="center" vertical="center" shrinkToFit="1"/>
    </xf>
    <xf numFmtId="38" fontId="35" fillId="2" borderId="2" xfId="2" applyFont="1" applyFill="1" applyBorder="1" applyAlignment="1" applyProtection="1">
      <alignment horizontal="right" vertical="center" shrinkToFit="1"/>
    </xf>
    <xf numFmtId="38" fontId="30" fillId="2" borderId="34" xfId="2" applyFont="1" applyFill="1" applyBorder="1" applyAlignment="1" applyProtection="1">
      <alignment vertical="center" shrinkToFit="1"/>
    </xf>
    <xf numFmtId="38" fontId="30" fillId="2" borderId="35" xfId="2" applyFont="1" applyFill="1" applyBorder="1" applyAlignment="1" applyProtection="1">
      <alignment vertical="center" shrinkToFit="1"/>
    </xf>
    <xf numFmtId="38" fontId="23" fillId="2" borderId="8" xfId="2" applyFont="1" applyFill="1" applyBorder="1" applyAlignment="1" applyProtection="1">
      <alignment horizontal="distributed" vertical="center" shrinkToFit="1"/>
    </xf>
    <xf numFmtId="38" fontId="28" fillId="11" borderId="108" xfId="2" applyFont="1" applyFill="1" applyBorder="1" applyAlignment="1" applyProtection="1">
      <alignment horizontal="center" vertical="center" shrinkToFit="1"/>
    </xf>
    <xf numFmtId="38" fontId="28" fillId="11" borderId="109" xfId="2" applyFont="1" applyFill="1" applyBorder="1" applyAlignment="1" applyProtection="1">
      <alignment horizontal="center" vertical="center" shrinkToFit="1"/>
    </xf>
    <xf numFmtId="38" fontId="28" fillId="11" borderId="110" xfId="2" applyFont="1" applyFill="1" applyBorder="1" applyAlignment="1" applyProtection="1">
      <alignment horizontal="center" vertical="center" shrinkToFit="1"/>
    </xf>
    <xf numFmtId="180" fontId="29" fillId="14" borderId="28" xfId="2" applyNumberFormat="1" applyFont="1" applyFill="1" applyBorder="1" applyAlignment="1" applyProtection="1">
      <alignment horizontal="center" vertical="center" shrinkToFit="1"/>
    </xf>
    <xf numFmtId="180" fontId="29" fillId="14" borderId="45" xfId="2" applyNumberFormat="1" applyFont="1" applyFill="1" applyBorder="1" applyAlignment="1" applyProtection="1">
      <alignment horizontal="center" vertical="center" shrinkToFit="1"/>
    </xf>
    <xf numFmtId="180" fontId="29" fillId="14" borderId="65" xfId="2" applyNumberFormat="1" applyFont="1" applyFill="1" applyBorder="1" applyAlignment="1" applyProtection="1">
      <alignment horizontal="center" vertical="center" shrinkToFit="1"/>
    </xf>
    <xf numFmtId="38" fontId="35" fillId="0" borderId="46" xfId="2" applyFont="1" applyFill="1" applyBorder="1" applyAlignment="1" applyProtection="1">
      <alignment vertical="center" shrinkToFit="1"/>
    </xf>
    <xf numFmtId="38" fontId="35" fillId="0" borderId="22" xfId="2" applyFont="1" applyFill="1" applyBorder="1" applyAlignment="1" applyProtection="1">
      <alignment vertical="center" shrinkToFit="1"/>
    </xf>
    <xf numFmtId="38" fontId="24" fillId="0" borderId="30" xfId="2" applyFont="1" applyFill="1" applyBorder="1" applyAlignment="1" applyProtection="1">
      <alignment vertical="center" shrinkToFit="1"/>
    </xf>
    <xf numFmtId="38" fontId="24" fillId="0" borderId="29" xfId="2" applyFont="1" applyFill="1" applyBorder="1" applyAlignment="1" applyProtection="1">
      <alignment vertical="center" shrinkToFit="1"/>
    </xf>
    <xf numFmtId="38" fontId="24" fillId="0" borderId="22" xfId="2" applyFont="1" applyFill="1" applyBorder="1" applyAlignment="1" applyProtection="1">
      <alignment vertical="center" shrinkToFit="1"/>
    </xf>
    <xf numFmtId="38" fontId="5" fillId="0" borderId="15" xfId="2" applyFont="1" applyFill="1" applyBorder="1" applyAlignment="1" applyProtection="1">
      <alignment horizontal="distributed" vertical="center" shrinkToFit="1"/>
    </xf>
    <xf numFmtId="38" fontId="5" fillId="0" borderId="14" xfId="2" applyFont="1" applyFill="1" applyBorder="1" applyAlignment="1" applyProtection="1">
      <alignment horizontal="distributed" vertical="center" shrinkToFit="1"/>
    </xf>
    <xf numFmtId="38" fontId="5" fillId="0" borderId="25" xfId="2" applyFont="1" applyFill="1" applyBorder="1" applyAlignment="1" applyProtection="1">
      <alignment horizontal="distributed" vertical="center" shrinkToFit="1"/>
    </xf>
    <xf numFmtId="38" fontId="23" fillId="0" borderId="19" xfId="2" applyFont="1" applyFill="1" applyBorder="1" applyAlignment="1" applyProtection="1">
      <alignment horizontal="distributed" vertical="center" shrinkToFit="1"/>
    </xf>
    <xf numFmtId="38" fontId="23" fillId="0" borderId="20" xfId="2" applyFont="1" applyFill="1" applyBorder="1" applyAlignment="1" applyProtection="1">
      <alignment horizontal="distributed" vertical="center" shrinkToFit="1"/>
    </xf>
    <xf numFmtId="38" fontId="23" fillId="0" borderId="57" xfId="2" applyFont="1" applyFill="1" applyBorder="1" applyAlignment="1" applyProtection="1">
      <alignment horizontal="distributed" vertical="center" shrinkToFit="1"/>
    </xf>
    <xf numFmtId="38" fontId="35" fillId="0" borderId="29" xfId="2" applyFont="1" applyFill="1" applyBorder="1" applyAlignment="1" applyProtection="1">
      <alignment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_Ehime" xfId="3" xr:uid="{00000000-0005-0000-0000-000003000000}"/>
    <cellStyle name="標準_Kagaw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10396" name="AutoShape 2">
          <a:extLst>
            <a:ext uri="{FF2B5EF4-FFF2-40B4-BE49-F238E27FC236}">
              <a16:creationId xmlns:a16="http://schemas.microsoft.com/office/drawing/2014/main" id="{3888EC35-02BF-4227-AE5C-870E545DEDF6}"/>
            </a:ext>
          </a:extLst>
        </xdr:cNvPr>
        <xdr:cNvSpPr>
          <a:spLocks noChangeArrowheads="1"/>
        </xdr:cNvSpPr>
      </xdr:nvSpPr>
      <xdr:spPr bwMode="auto">
        <a:xfrm>
          <a:off x="0" y="362218"/>
          <a:ext cx="13120352" cy="590282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16</xdr:col>
      <xdr:colOff>9525</xdr:colOff>
      <xdr:row>33</xdr:row>
      <xdr:rowOff>0</xdr:rowOff>
    </xdr:to>
    <xdr:sp macro="" textlink="">
      <xdr:nvSpPr>
        <xdr:cNvPr id="10397" name="AutoShape 3">
          <a:extLst>
            <a:ext uri="{FF2B5EF4-FFF2-40B4-BE49-F238E27FC236}">
              <a16:creationId xmlns:a16="http://schemas.microsoft.com/office/drawing/2014/main" id="{2CBDE5A4-F32E-4455-A3C8-7CA5AFCA5992}"/>
            </a:ext>
          </a:extLst>
        </xdr:cNvPr>
        <xdr:cNvSpPr>
          <a:spLocks noChangeArrowheads="1"/>
        </xdr:cNvSpPr>
      </xdr:nvSpPr>
      <xdr:spPr bwMode="auto">
        <a:xfrm>
          <a:off x="0" y="1314718"/>
          <a:ext cx="13129877" cy="7713909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16</xdr:col>
      <xdr:colOff>9525</xdr:colOff>
      <xdr:row>42</xdr:row>
      <xdr:rowOff>0</xdr:rowOff>
    </xdr:to>
    <xdr:sp macro="" textlink="">
      <xdr:nvSpPr>
        <xdr:cNvPr id="10398" name="AutoShape 4">
          <a:extLst>
            <a:ext uri="{FF2B5EF4-FFF2-40B4-BE49-F238E27FC236}">
              <a16:creationId xmlns:a16="http://schemas.microsoft.com/office/drawing/2014/main" id="{F90B460E-2A93-43B4-95AD-6218CDA80FF0}"/>
            </a:ext>
          </a:extLst>
        </xdr:cNvPr>
        <xdr:cNvSpPr>
          <a:spLocks noChangeArrowheads="1"/>
        </xdr:cNvSpPr>
      </xdr:nvSpPr>
      <xdr:spPr bwMode="auto">
        <a:xfrm>
          <a:off x="0" y="8524875"/>
          <a:ext cx="13115925" cy="1390650"/>
        </a:xfrm>
        <a:prstGeom prst="roundRect">
          <a:avLst>
            <a:gd name="adj" fmla="val 8491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1415" name="AutoShape 7">
          <a:extLst>
            <a:ext uri="{FF2B5EF4-FFF2-40B4-BE49-F238E27FC236}">
              <a16:creationId xmlns:a16="http://schemas.microsoft.com/office/drawing/2014/main" id="{97B13565-0B20-415A-A3E9-EC8E333C7B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6865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95250</xdr:rowOff>
    </xdr:from>
    <xdr:to>
      <xdr:col>24</xdr:col>
      <xdr:colOff>0</xdr:colOff>
      <xdr:row>43</xdr:row>
      <xdr:rowOff>228600</xdr:rowOff>
    </xdr:to>
    <xdr:sp macro="" textlink="">
      <xdr:nvSpPr>
        <xdr:cNvPr id="11416" name="AutoShape 8">
          <a:extLst>
            <a:ext uri="{FF2B5EF4-FFF2-40B4-BE49-F238E27FC236}">
              <a16:creationId xmlns:a16="http://schemas.microsoft.com/office/drawing/2014/main" id="{4BB35A00-6E47-43D2-A0FD-E2A2174AB9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68650" cy="949642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3</xdr:row>
      <xdr:rowOff>9525</xdr:rowOff>
    </xdr:from>
    <xdr:to>
      <xdr:col>24</xdr:col>
      <xdr:colOff>352425</xdr:colOff>
      <xdr:row>8</xdr:row>
      <xdr:rowOff>28575</xdr:rowOff>
    </xdr:to>
    <xdr:sp macro="" textlink="">
      <xdr:nvSpPr>
        <xdr:cNvPr id="5131" name="AutoShape 53">
          <a:extLst>
            <a:ext uri="{FF2B5EF4-FFF2-40B4-BE49-F238E27FC236}">
              <a16:creationId xmlns:a16="http://schemas.microsoft.com/office/drawing/2014/main" id="{5BF03B55-4BAC-4997-91DE-FECF8310B4A2}"/>
            </a:ext>
          </a:extLst>
        </xdr:cNvPr>
        <xdr:cNvSpPr>
          <a:spLocks noChangeArrowheads="1"/>
        </xdr:cNvSpPr>
      </xdr:nvSpPr>
      <xdr:spPr bwMode="auto">
        <a:xfrm>
          <a:off x="11658600" y="67627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松山市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28575</xdr:colOff>
      <xdr:row>2</xdr:row>
      <xdr:rowOff>0</xdr:rowOff>
    </xdr:to>
    <xdr:sp macro="" textlink="">
      <xdr:nvSpPr>
        <xdr:cNvPr id="12439" name="AutoShape 5">
          <a:extLst>
            <a:ext uri="{FF2B5EF4-FFF2-40B4-BE49-F238E27FC236}">
              <a16:creationId xmlns:a16="http://schemas.microsoft.com/office/drawing/2014/main" id="{786D96EB-86F4-4FE0-8BE4-38B4AC05BF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734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45</xdr:row>
      <xdr:rowOff>0</xdr:rowOff>
    </xdr:to>
    <xdr:sp macro="" textlink="">
      <xdr:nvSpPr>
        <xdr:cNvPr id="12440" name="AutoShape 6">
          <a:extLst>
            <a:ext uri="{FF2B5EF4-FFF2-40B4-BE49-F238E27FC236}">
              <a16:creationId xmlns:a16="http://schemas.microsoft.com/office/drawing/2014/main" id="{0D483286-CB33-4346-B7D5-011A937EBB41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954375" cy="97059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8</xdr:row>
      <xdr:rowOff>57150</xdr:rowOff>
    </xdr:from>
    <xdr:to>
      <xdr:col>24</xdr:col>
      <xdr:colOff>352425</xdr:colOff>
      <xdr:row>13</xdr:row>
      <xdr:rowOff>180975</xdr:rowOff>
    </xdr:to>
    <xdr:sp macro="" textlink="">
      <xdr:nvSpPr>
        <xdr:cNvPr id="6152" name="AutoShape 53">
          <a:extLst>
            <a:ext uri="{FF2B5EF4-FFF2-40B4-BE49-F238E27FC236}">
              <a16:creationId xmlns:a16="http://schemas.microsoft.com/office/drawing/2014/main" id="{20F45F6D-3829-4BEA-89D0-1B9F17B1B2BA}"/>
            </a:ext>
          </a:extLst>
        </xdr:cNvPr>
        <xdr:cNvSpPr>
          <a:spLocks noChangeArrowheads="1"/>
        </xdr:cNvSpPr>
      </xdr:nvSpPr>
      <xdr:spPr bwMode="auto">
        <a:xfrm>
          <a:off x="11658600" y="176212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中予地区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112057</xdr:rowOff>
    </xdr:from>
    <xdr:to>
      <xdr:col>24</xdr:col>
      <xdr:colOff>0</xdr:colOff>
      <xdr:row>45</xdr:row>
      <xdr:rowOff>224117</xdr:rowOff>
    </xdr:to>
    <xdr:sp macro="" textlink="">
      <xdr:nvSpPr>
        <xdr:cNvPr id="13463" name="AutoShape 270">
          <a:extLst>
            <a:ext uri="{FF2B5EF4-FFF2-40B4-BE49-F238E27FC236}">
              <a16:creationId xmlns:a16="http://schemas.microsoft.com/office/drawing/2014/main" id="{296B6423-9313-44A0-A93A-B90FA203FA58}"/>
            </a:ext>
          </a:extLst>
        </xdr:cNvPr>
        <xdr:cNvSpPr>
          <a:spLocks noChangeArrowheads="1"/>
        </xdr:cNvSpPr>
      </xdr:nvSpPr>
      <xdr:spPr bwMode="auto">
        <a:xfrm>
          <a:off x="0" y="770403"/>
          <a:ext cx="15912353" cy="9861177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15</xdr:row>
      <xdr:rowOff>28575</xdr:rowOff>
    </xdr:from>
    <xdr:to>
      <xdr:col>24</xdr:col>
      <xdr:colOff>352425</xdr:colOff>
      <xdr:row>20</xdr:row>
      <xdr:rowOff>161925</xdr:rowOff>
    </xdr:to>
    <xdr:sp macro="" textlink="">
      <xdr:nvSpPr>
        <xdr:cNvPr id="7440" name="AutoShape 53">
          <a:extLst>
            <a:ext uri="{FF2B5EF4-FFF2-40B4-BE49-F238E27FC236}">
              <a16:creationId xmlns:a16="http://schemas.microsoft.com/office/drawing/2014/main" id="{F7547741-66A7-425D-894C-CC63CCF6D06B}"/>
            </a:ext>
          </a:extLst>
        </xdr:cNvPr>
        <xdr:cNvSpPr>
          <a:spLocks noChangeArrowheads="1"/>
        </xdr:cNvSpPr>
      </xdr:nvSpPr>
      <xdr:spPr bwMode="auto">
        <a:xfrm>
          <a:off x="11658600" y="296227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南予地区①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3465" name="AutoShape 7">
          <a:extLst>
            <a:ext uri="{FF2B5EF4-FFF2-40B4-BE49-F238E27FC236}">
              <a16:creationId xmlns:a16="http://schemas.microsoft.com/office/drawing/2014/main" id="{40C0864F-A6F9-484F-AE81-1F062D7CB9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972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15</xdr:row>
      <xdr:rowOff>0</xdr:rowOff>
    </xdr:from>
    <xdr:to>
      <xdr:col>0</xdr:col>
      <xdr:colOff>514350</xdr:colOff>
      <xdr:row>18</xdr:row>
      <xdr:rowOff>0</xdr:rowOff>
    </xdr:to>
    <xdr:sp macro="" textlink="">
      <xdr:nvSpPr>
        <xdr:cNvPr id="14787" name="Line 7">
          <a:extLst>
            <a:ext uri="{FF2B5EF4-FFF2-40B4-BE49-F238E27FC236}">
              <a16:creationId xmlns:a16="http://schemas.microsoft.com/office/drawing/2014/main" id="{B869255E-87E3-4F61-9C7D-6349DB01EB72}"/>
            </a:ext>
          </a:extLst>
        </xdr:cNvPr>
        <xdr:cNvSpPr>
          <a:spLocks noChangeShapeType="1"/>
        </xdr:cNvSpPr>
      </xdr:nvSpPr>
      <xdr:spPr bwMode="auto">
        <a:xfrm>
          <a:off x="514350" y="38957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18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4788" name="Line 8">
          <a:extLst>
            <a:ext uri="{FF2B5EF4-FFF2-40B4-BE49-F238E27FC236}">
              <a16:creationId xmlns:a16="http://schemas.microsoft.com/office/drawing/2014/main" id="{3ECAC7B4-4A40-4C12-8CE9-BC41E0935D69}"/>
            </a:ext>
          </a:extLst>
        </xdr:cNvPr>
        <xdr:cNvSpPr>
          <a:spLocks noChangeShapeType="1"/>
        </xdr:cNvSpPr>
      </xdr:nvSpPr>
      <xdr:spPr bwMode="auto">
        <a:xfrm>
          <a:off x="514350" y="4610100"/>
          <a:ext cx="762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21</xdr:row>
      <xdr:rowOff>0</xdr:rowOff>
    </xdr:from>
    <xdr:to>
      <xdr:col>0</xdr:col>
      <xdr:colOff>514350</xdr:colOff>
      <xdr:row>22</xdr:row>
      <xdr:rowOff>0</xdr:rowOff>
    </xdr:to>
    <xdr:sp macro="" textlink="">
      <xdr:nvSpPr>
        <xdr:cNvPr id="14789" name="Line 10">
          <a:extLst>
            <a:ext uri="{FF2B5EF4-FFF2-40B4-BE49-F238E27FC236}">
              <a16:creationId xmlns:a16="http://schemas.microsoft.com/office/drawing/2014/main" id="{1683068E-CCAE-4792-B9BA-AFBAFDF31CB1}"/>
            </a:ext>
          </a:extLst>
        </xdr:cNvPr>
        <xdr:cNvSpPr>
          <a:spLocks noChangeShapeType="1"/>
        </xdr:cNvSpPr>
      </xdr:nvSpPr>
      <xdr:spPr bwMode="auto">
        <a:xfrm>
          <a:off x="514350" y="53244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22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14790" name="Line 11">
          <a:extLst>
            <a:ext uri="{FF2B5EF4-FFF2-40B4-BE49-F238E27FC236}">
              <a16:creationId xmlns:a16="http://schemas.microsoft.com/office/drawing/2014/main" id="{FADE1B9C-7888-448F-855F-1C24E1294179}"/>
            </a:ext>
          </a:extLst>
        </xdr:cNvPr>
        <xdr:cNvSpPr>
          <a:spLocks noChangeShapeType="1"/>
        </xdr:cNvSpPr>
      </xdr:nvSpPr>
      <xdr:spPr bwMode="auto">
        <a:xfrm>
          <a:off x="523875" y="5562600"/>
          <a:ext cx="57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14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14791" name="Line 14">
          <a:extLst>
            <a:ext uri="{FF2B5EF4-FFF2-40B4-BE49-F238E27FC236}">
              <a16:creationId xmlns:a16="http://schemas.microsoft.com/office/drawing/2014/main" id="{12017695-4950-4695-9678-91C4EA40842C}"/>
            </a:ext>
          </a:extLst>
        </xdr:cNvPr>
        <xdr:cNvSpPr>
          <a:spLocks noChangeShapeType="1"/>
        </xdr:cNvSpPr>
      </xdr:nvSpPr>
      <xdr:spPr bwMode="auto">
        <a:xfrm flipV="1">
          <a:off x="523875" y="3657600"/>
          <a:ext cx="57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20</xdr:row>
      <xdr:rowOff>0</xdr:rowOff>
    </xdr:from>
    <xdr:to>
      <xdr:col>1</xdr:col>
      <xdr:colOff>0</xdr:colOff>
      <xdr:row>21</xdr:row>
      <xdr:rowOff>9525</xdr:rowOff>
    </xdr:to>
    <xdr:sp macro="" textlink="">
      <xdr:nvSpPr>
        <xdr:cNvPr id="14792" name="Line 18">
          <a:extLst>
            <a:ext uri="{FF2B5EF4-FFF2-40B4-BE49-F238E27FC236}">
              <a16:creationId xmlns:a16="http://schemas.microsoft.com/office/drawing/2014/main" id="{E2528B92-AA5B-4B2E-9B48-6B22AC9B8C70}"/>
            </a:ext>
          </a:extLst>
        </xdr:cNvPr>
        <xdr:cNvSpPr>
          <a:spLocks noChangeShapeType="1"/>
        </xdr:cNvSpPr>
      </xdr:nvSpPr>
      <xdr:spPr bwMode="auto">
        <a:xfrm flipV="1">
          <a:off x="514350" y="5086350"/>
          <a:ext cx="666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48</xdr:row>
      <xdr:rowOff>0</xdr:rowOff>
    </xdr:to>
    <xdr:sp macro="" textlink="">
      <xdr:nvSpPr>
        <xdr:cNvPr id="14793" name="AutoShape 20">
          <a:extLst>
            <a:ext uri="{FF2B5EF4-FFF2-40B4-BE49-F238E27FC236}">
              <a16:creationId xmlns:a16="http://schemas.microsoft.com/office/drawing/2014/main" id="{41D84582-4B58-4E6B-B16F-FB3AF3B3CB26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935325" cy="1040130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20</xdr:row>
      <xdr:rowOff>0</xdr:rowOff>
    </xdr:from>
    <xdr:to>
      <xdr:col>24</xdr:col>
      <xdr:colOff>352425</xdr:colOff>
      <xdr:row>26</xdr:row>
      <xdr:rowOff>73025</xdr:rowOff>
    </xdr:to>
    <xdr:sp macro="" textlink="">
      <xdr:nvSpPr>
        <xdr:cNvPr id="2070" name="AutoShape 53">
          <a:extLst>
            <a:ext uri="{FF2B5EF4-FFF2-40B4-BE49-F238E27FC236}">
              <a16:creationId xmlns:a16="http://schemas.microsoft.com/office/drawing/2014/main" id="{D21EB8B3-D31E-498A-86C1-8EA11AFB3CD2}"/>
            </a:ext>
          </a:extLst>
        </xdr:cNvPr>
        <xdr:cNvSpPr>
          <a:spLocks noChangeArrowheads="1"/>
        </xdr:cNvSpPr>
      </xdr:nvSpPr>
      <xdr:spPr bwMode="auto">
        <a:xfrm>
          <a:off x="11658600" y="3981450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南予地区②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4795" name="AutoShape 7">
          <a:extLst>
            <a:ext uri="{FF2B5EF4-FFF2-40B4-BE49-F238E27FC236}">
              <a16:creationId xmlns:a16="http://schemas.microsoft.com/office/drawing/2014/main" id="{5CAE94BF-0397-428C-9489-14EE5DB8D3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258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24</xdr:col>
      <xdr:colOff>0</xdr:colOff>
      <xdr:row>44</xdr:row>
      <xdr:rowOff>0</xdr:rowOff>
    </xdr:to>
    <xdr:sp macro="" textlink="">
      <xdr:nvSpPr>
        <xdr:cNvPr id="15511" name="AutoShape 10">
          <a:extLst>
            <a:ext uri="{FF2B5EF4-FFF2-40B4-BE49-F238E27FC236}">
              <a16:creationId xmlns:a16="http://schemas.microsoft.com/office/drawing/2014/main" id="{86E3EB1B-7950-4666-9EE9-EA9D5CA6D919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16230600" cy="100488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26</xdr:row>
      <xdr:rowOff>0</xdr:rowOff>
    </xdr:from>
    <xdr:to>
      <xdr:col>24</xdr:col>
      <xdr:colOff>352425</xdr:colOff>
      <xdr:row>31</xdr:row>
      <xdr:rowOff>85726</xdr:rowOff>
    </xdr:to>
    <xdr:sp macro="" textlink="">
      <xdr:nvSpPr>
        <xdr:cNvPr id="8204" name="AutoShape 53">
          <a:extLst>
            <a:ext uri="{FF2B5EF4-FFF2-40B4-BE49-F238E27FC236}">
              <a16:creationId xmlns:a16="http://schemas.microsoft.com/office/drawing/2014/main" id="{004C24EB-49E0-49E2-9C61-465953AB606B}"/>
            </a:ext>
          </a:extLst>
        </xdr:cNvPr>
        <xdr:cNvSpPr>
          <a:spLocks noChangeArrowheads="1"/>
        </xdr:cNvSpPr>
      </xdr:nvSpPr>
      <xdr:spPr bwMode="auto">
        <a:xfrm>
          <a:off x="11658600" y="5657850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東予地区①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5513" name="AutoShape 7">
          <a:extLst>
            <a:ext uri="{FF2B5EF4-FFF2-40B4-BE49-F238E27FC236}">
              <a16:creationId xmlns:a16="http://schemas.microsoft.com/office/drawing/2014/main" id="{76FBAA64-AEDB-4F2A-9507-CA4F3EBE8D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2306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24</xdr:col>
      <xdr:colOff>19050</xdr:colOff>
      <xdr:row>46</xdr:row>
      <xdr:rowOff>0</xdr:rowOff>
    </xdr:to>
    <xdr:sp macro="" textlink="">
      <xdr:nvSpPr>
        <xdr:cNvPr id="16535" name="AutoShape 40">
          <a:extLst>
            <a:ext uri="{FF2B5EF4-FFF2-40B4-BE49-F238E27FC236}">
              <a16:creationId xmlns:a16="http://schemas.microsoft.com/office/drawing/2014/main" id="{39820804-4621-4CA9-8698-C11E5023B6DB}"/>
            </a:ext>
          </a:extLst>
        </xdr:cNvPr>
        <xdr:cNvSpPr>
          <a:spLocks noChangeArrowheads="1"/>
        </xdr:cNvSpPr>
      </xdr:nvSpPr>
      <xdr:spPr bwMode="auto">
        <a:xfrm>
          <a:off x="0" y="770404"/>
          <a:ext cx="16099491" cy="1047750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35</xdr:row>
      <xdr:rowOff>104775</xdr:rowOff>
    </xdr:from>
    <xdr:to>
      <xdr:col>24</xdr:col>
      <xdr:colOff>352425</xdr:colOff>
      <xdr:row>41</xdr:row>
      <xdr:rowOff>0</xdr:rowOff>
    </xdr:to>
    <xdr:sp macro="" textlink="">
      <xdr:nvSpPr>
        <xdr:cNvPr id="1068" name="AutoShape 53">
          <a:extLst>
            <a:ext uri="{FF2B5EF4-FFF2-40B4-BE49-F238E27FC236}">
              <a16:creationId xmlns:a16="http://schemas.microsoft.com/office/drawing/2014/main" id="{61FA182B-E175-49DA-BD9F-F2FD2A3CAA4E}"/>
            </a:ext>
          </a:extLst>
        </xdr:cNvPr>
        <xdr:cNvSpPr>
          <a:spLocks noChangeArrowheads="1"/>
        </xdr:cNvSpPr>
      </xdr:nvSpPr>
      <xdr:spPr bwMode="auto">
        <a:xfrm>
          <a:off x="11658600" y="648652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東予地区②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6537" name="AutoShape 7">
          <a:extLst>
            <a:ext uri="{FF2B5EF4-FFF2-40B4-BE49-F238E27FC236}">
              <a16:creationId xmlns:a16="http://schemas.microsoft.com/office/drawing/2014/main" id="{C8F5FCA4-BC8F-41FD-814C-13F87F2906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0686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Q61"/>
  <sheetViews>
    <sheetView showZeros="0" tabSelected="1" zoomScale="71" zoomScaleNormal="71" zoomScaleSheetLayoutView="115" workbookViewId="0">
      <selection activeCell="O3" sqref="O3:P3"/>
    </sheetView>
  </sheetViews>
  <sheetFormatPr defaultRowHeight="13.5" x14ac:dyDescent="0.15"/>
  <cols>
    <col min="1" max="1" width="21.5" style="3" customWidth="1"/>
    <col min="2" max="2" width="9.625" style="3" customWidth="1"/>
    <col min="3" max="3" width="11.125" style="3" customWidth="1"/>
    <col min="4" max="4" width="11" style="3" hidden="1" customWidth="1"/>
    <col min="5" max="5" width="9.625" style="3" customWidth="1"/>
    <col min="6" max="6" width="11.125" style="3" customWidth="1"/>
    <col min="7" max="7" width="9.625" style="3" customWidth="1"/>
    <col min="8" max="8" width="11.125" style="3" customWidth="1"/>
    <col min="9" max="9" width="9.625" style="3" customWidth="1"/>
    <col min="10" max="10" width="11.125" style="3" customWidth="1"/>
    <col min="11" max="11" width="9.625" style="3" customWidth="1"/>
    <col min="12" max="12" width="11.125" style="3" customWidth="1"/>
    <col min="13" max="13" width="9.625" style="3" customWidth="1"/>
    <col min="14" max="14" width="11.125" style="3" customWidth="1"/>
    <col min="15" max="16" width="13" style="3" customWidth="1"/>
    <col min="17" max="16384" width="9" style="3"/>
  </cols>
  <sheetData>
    <row r="1" spans="1:17" ht="28.5" customHeight="1" x14ac:dyDescent="0.15"/>
    <row r="2" spans="1:17" ht="22.5" customHeight="1" x14ac:dyDescent="0.15">
      <c r="A2" s="449" t="s">
        <v>78</v>
      </c>
      <c r="B2" s="613" t="s">
        <v>79</v>
      </c>
      <c r="C2" s="613"/>
      <c r="D2" s="450"/>
      <c r="E2" s="650" t="s">
        <v>401</v>
      </c>
      <c r="F2" s="650"/>
      <c r="G2" s="613" t="s">
        <v>184</v>
      </c>
      <c r="H2" s="613"/>
      <c r="I2" s="615" t="s">
        <v>121</v>
      </c>
      <c r="J2" s="615"/>
      <c r="K2" s="615"/>
      <c r="L2" s="615" t="s">
        <v>81</v>
      </c>
      <c r="M2" s="615"/>
      <c r="N2" s="615"/>
      <c r="O2" s="613" t="s">
        <v>82</v>
      </c>
      <c r="P2" s="614"/>
    </row>
    <row r="3" spans="1:17" ht="24.95" customHeight="1" x14ac:dyDescent="0.15">
      <c r="A3" s="532"/>
      <c r="B3" s="651">
        <f>IF(サイズ2="","",SUM(P30))</f>
        <v>0</v>
      </c>
      <c r="C3" s="651"/>
      <c r="D3" s="402"/>
      <c r="E3" s="652" t="str">
        <f>IF(サイズ2="-","-",O33)</f>
        <v>-</v>
      </c>
      <c r="F3" s="653"/>
      <c r="G3" s="623" t="s">
        <v>400</v>
      </c>
      <c r="H3" s="623"/>
      <c r="I3" s="616"/>
      <c r="J3" s="616"/>
      <c r="K3" s="616"/>
      <c r="L3" s="616"/>
      <c r="M3" s="616"/>
      <c r="N3" s="616"/>
      <c r="O3" s="623"/>
      <c r="P3" s="624"/>
    </row>
    <row r="4" spans="1:17" ht="8.25" customHeight="1" x14ac:dyDescent="0.2">
      <c r="A4" s="265"/>
      <c r="B4" s="265"/>
      <c r="C4" s="26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8" customHeight="1" x14ac:dyDescent="0.2">
      <c r="A5" s="573" t="s">
        <v>304</v>
      </c>
      <c r="B5" s="632" t="s">
        <v>630</v>
      </c>
      <c r="C5" s="632"/>
      <c r="D5" s="53"/>
      <c r="E5" s="5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2.25" customHeight="1" x14ac:dyDescent="0.2">
      <c r="A6" s="266"/>
      <c r="B6" s="266"/>
      <c r="C6" s="265"/>
      <c r="D6" s="53"/>
      <c r="E6" s="5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ht="21.95" customHeight="1" x14ac:dyDescent="0.15">
      <c r="A7" s="630" t="s">
        <v>122</v>
      </c>
      <c r="B7" s="621" t="s">
        <v>66</v>
      </c>
      <c r="C7" s="629"/>
      <c r="D7" s="448"/>
      <c r="E7" s="621" t="s">
        <v>67</v>
      </c>
      <c r="F7" s="629"/>
      <c r="G7" s="621" t="s">
        <v>68</v>
      </c>
      <c r="H7" s="629"/>
      <c r="I7" s="621" t="s">
        <v>69</v>
      </c>
      <c r="J7" s="629"/>
      <c r="K7" s="621" t="s">
        <v>70</v>
      </c>
      <c r="L7" s="629"/>
      <c r="M7" s="621" t="s">
        <v>71</v>
      </c>
      <c r="N7" s="629"/>
      <c r="O7" s="621" t="s">
        <v>76</v>
      </c>
      <c r="P7" s="622"/>
      <c r="Q7" s="406"/>
    </row>
    <row r="8" spans="1:17" ht="21.95" customHeight="1" x14ac:dyDescent="0.15">
      <c r="A8" s="631"/>
      <c r="B8" s="102" t="s">
        <v>74</v>
      </c>
      <c r="C8" s="103" t="s">
        <v>75</v>
      </c>
      <c r="D8" s="104"/>
      <c r="E8" s="102" t="s">
        <v>74</v>
      </c>
      <c r="F8" s="103" t="s">
        <v>75</v>
      </c>
      <c r="G8" s="102" t="s">
        <v>74</v>
      </c>
      <c r="H8" s="103" t="s">
        <v>75</v>
      </c>
      <c r="I8" s="102" t="s">
        <v>74</v>
      </c>
      <c r="J8" s="103" t="s">
        <v>75</v>
      </c>
      <c r="K8" s="102" t="s">
        <v>74</v>
      </c>
      <c r="L8" s="103" t="s">
        <v>75</v>
      </c>
      <c r="M8" s="102" t="s">
        <v>74</v>
      </c>
      <c r="N8" s="103" t="s">
        <v>75</v>
      </c>
      <c r="O8" s="102" t="s">
        <v>77</v>
      </c>
      <c r="P8" s="405" t="s">
        <v>123</v>
      </c>
      <c r="Q8" s="406"/>
    </row>
    <row r="9" spans="1:17" ht="22.5" customHeight="1" x14ac:dyDescent="0.15">
      <c r="A9" s="54" t="s">
        <v>147</v>
      </c>
      <c r="B9" s="407">
        <f>松山市!C44</f>
        <v>55770</v>
      </c>
      <c r="C9" s="408">
        <f>松山市!D44</f>
        <v>0</v>
      </c>
      <c r="D9" s="408"/>
      <c r="E9" s="407">
        <f>松山市!G44</f>
        <v>13180</v>
      </c>
      <c r="F9" s="408">
        <f>松山市!H44</f>
        <v>0</v>
      </c>
      <c r="G9" s="407">
        <f>松山市!L44</f>
        <v>13560</v>
      </c>
      <c r="H9" s="408">
        <f>松山市!N44</f>
        <v>0</v>
      </c>
      <c r="I9" s="407">
        <f>松山市!P44</f>
        <v>2880</v>
      </c>
      <c r="J9" s="408">
        <f>松山市!Q44</f>
        <v>0</v>
      </c>
      <c r="K9" s="407">
        <f>松山市!S44</f>
        <v>2040</v>
      </c>
      <c r="L9" s="408">
        <f>松山市!U44</f>
        <v>0</v>
      </c>
      <c r="M9" s="407">
        <f>松山市!W44</f>
        <v>4710</v>
      </c>
      <c r="N9" s="408">
        <f>松山市!X44</f>
        <v>0</v>
      </c>
      <c r="O9" s="503">
        <f t="shared" ref="O9:O29" si="0">SUM(B9,E9,G9,I9,K9,M9)</f>
        <v>92140</v>
      </c>
      <c r="P9" s="409">
        <f t="shared" ref="P9:P29" si="1">IF(サイズ2="","",SUM(C9,F9,H9,J9,L9,N9))</f>
        <v>0</v>
      </c>
      <c r="Q9" s="406"/>
    </row>
    <row r="10" spans="1:17" ht="22.5" customHeight="1" x14ac:dyDescent="0.15">
      <c r="A10" s="54" t="s">
        <v>131</v>
      </c>
      <c r="B10" s="410">
        <f>中予地区!C13</f>
        <v>6180</v>
      </c>
      <c r="C10" s="411">
        <f>中予地区!D13</f>
        <v>0</v>
      </c>
      <c r="D10" s="411"/>
      <c r="E10" s="410">
        <f>中予地区!G13</f>
        <v>850</v>
      </c>
      <c r="F10" s="411">
        <f>中予地区!H13</f>
        <v>0</v>
      </c>
      <c r="G10" s="410">
        <f>中予地区!L13</f>
        <v>480</v>
      </c>
      <c r="H10" s="411">
        <f>中予地区!N13</f>
        <v>0</v>
      </c>
      <c r="I10" s="410">
        <f>中予地区!P13</f>
        <v>130</v>
      </c>
      <c r="J10" s="411">
        <f>中予地区!Q13</f>
        <v>0</v>
      </c>
      <c r="K10" s="410">
        <f>中予地区!S13</f>
        <v>40</v>
      </c>
      <c r="L10" s="411">
        <f>中予地区!U13</f>
        <v>0</v>
      </c>
      <c r="M10" s="410">
        <f>中予地区!W13</f>
        <v>140</v>
      </c>
      <c r="N10" s="411">
        <f>中予地区!X13</f>
        <v>0</v>
      </c>
      <c r="O10" s="503">
        <f t="shared" si="0"/>
        <v>7820</v>
      </c>
      <c r="P10" s="409">
        <f t="shared" si="1"/>
        <v>0</v>
      </c>
      <c r="Q10" s="406"/>
    </row>
    <row r="11" spans="1:17" ht="22.5" customHeight="1" x14ac:dyDescent="0.15">
      <c r="A11" s="55" t="s">
        <v>148</v>
      </c>
      <c r="B11" s="410">
        <f>中予地区!C17</f>
        <v>4820</v>
      </c>
      <c r="C11" s="411">
        <f>中予地区!D17</f>
        <v>0</v>
      </c>
      <c r="D11" s="411"/>
      <c r="E11" s="410">
        <f>中予地区!G17</f>
        <v>900</v>
      </c>
      <c r="F11" s="411">
        <f>中予地区!H17</f>
        <v>0</v>
      </c>
      <c r="G11" s="410">
        <f>中予地区!L17</f>
        <v>550</v>
      </c>
      <c r="H11" s="411">
        <f>中予地区!N17</f>
        <v>0</v>
      </c>
      <c r="I11" s="410">
        <f>中予地区!P17</f>
        <v>70</v>
      </c>
      <c r="J11" s="411">
        <f>中予地区!Q17</f>
        <v>0</v>
      </c>
      <c r="K11" s="410">
        <f>中予地区!S17</f>
        <v>10</v>
      </c>
      <c r="L11" s="411">
        <f>中予地区!U17</f>
        <v>0</v>
      </c>
      <c r="M11" s="410">
        <f>中予地区!W17</f>
        <v>210</v>
      </c>
      <c r="N11" s="411">
        <f>中予地区!X17</f>
        <v>0</v>
      </c>
      <c r="O11" s="503">
        <f t="shared" si="0"/>
        <v>6560</v>
      </c>
      <c r="P11" s="409">
        <f t="shared" si="1"/>
        <v>0</v>
      </c>
      <c r="Q11" s="406"/>
    </row>
    <row r="12" spans="1:17" ht="22.5" customHeight="1" x14ac:dyDescent="0.15">
      <c r="A12" s="55" t="s">
        <v>149</v>
      </c>
      <c r="B12" s="410">
        <f>中予地区!C25</f>
        <v>5810</v>
      </c>
      <c r="C12" s="411">
        <f>中予地区!D25</f>
        <v>0</v>
      </c>
      <c r="D12" s="411"/>
      <c r="E12" s="410">
        <f>中予地区!G25</f>
        <v>680</v>
      </c>
      <c r="F12" s="411">
        <f>中予地区!H25</f>
        <v>0</v>
      </c>
      <c r="G12" s="410">
        <f>中予地区!L25</f>
        <v>730</v>
      </c>
      <c r="H12" s="411">
        <f>中予地区!N25</f>
        <v>0</v>
      </c>
      <c r="I12" s="410">
        <f>中予地区!P25</f>
        <v>40</v>
      </c>
      <c r="J12" s="411">
        <f>中予地区!Q25</f>
        <v>0</v>
      </c>
      <c r="K12" s="410">
        <f>中予地区!S25</f>
        <v>30</v>
      </c>
      <c r="L12" s="411">
        <f>中予地区!U25</f>
        <v>0</v>
      </c>
      <c r="M12" s="410">
        <f>中予地区!W25</f>
        <v>210</v>
      </c>
      <c r="N12" s="411">
        <f>中予地区!X25</f>
        <v>0</v>
      </c>
      <c r="O12" s="503">
        <f t="shared" si="0"/>
        <v>7500</v>
      </c>
      <c r="P12" s="409">
        <f t="shared" si="1"/>
        <v>0</v>
      </c>
      <c r="Q12" s="406"/>
    </row>
    <row r="13" spans="1:17" ht="22.5" customHeight="1" x14ac:dyDescent="0.15">
      <c r="A13" s="55" t="s">
        <v>150</v>
      </c>
      <c r="B13" s="410">
        <f>中予地区!C32</f>
        <v>7670</v>
      </c>
      <c r="C13" s="411">
        <f>中予地区!D32</f>
        <v>0</v>
      </c>
      <c r="D13" s="411"/>
      <c r="E13" s="410">
        <f>中予地区!G32</f>
        <v>1450</v>
      </c>
      <c r="F13" s="411">
        <f>中予地区!H32</f>
        <v>0</v>
      </c>
      <c r="G13" s="410">
        <f>中予地区!L32</f>
        <v>1170</v>
      </c>
      <c r="H13" s="411">
        <f>中予地区!N32</f>
        <v>0</v>
      </c>
      <c r="I13" s="410">
        <f>中予地区!P32</f>
        <v>170</v>
      </c>
      <c r="J13" s="411">
        <f>中予地区!Q32</f>
        <v>0</v>
      </c>
      <c r="K13" s="410">
        <f>中予地区!S32</f>
        <v>60</v>
      </c>
      <c r="L13" s="411">
        <f>中予地区!U32</f>
        <v>0</v>
      </c>
      <c r="M13" s="410">
        <f>中予地区!W32</f>
        <v>280</v>
      </c>
      <c r="N13" s="411">
        <f>中予地区!X32</f>
        <v>0</v>
      </c>
      <c r="O13" s="504">
        <f t="shared" si="0"/>
        <v>10800</v>
      </c>
      <c r="P13" s="409">
        <f t="shared" si="1"/>
        <v>0</v>
      </c>
      <c r="Q13" s="406"/>
    </row>
    <row r="14" spans="1:17" ht="22.5" customHeight="1" x14ac:dyDescent="0.15">
      <c r="A14" s="55" t="s">
        <v>151</v>
      </c>
      <c r="B14" s="410">
        <f>中予地区!C39</f>
        <v>1470</v>
      </c>
      <c r="C14" s="411">
        <f>中予地区!D39</f>
        <v>0</v>
      </c>
      <c r="D14" s="411"/>
      <c r="E14" s="410">
        <f>中予地区!G39</f>
        <v>20</v>
      </c>
      <c r="F14" s="411">
        <f>中予地区!H39</f>
        <v>0</v>
      </c>
      <c r="G14" s="410">
        <f>中予地区!L39</f>
        <v>70</v>
      </c>
      <c r="H14" s="411">
        <f>中予地区!N39</f>
        <v>0</v>
      </c>
      <c r="I14" s="410">
        <f>中予地区!P39</f>
        <v>0</v>
      </c>
      <c r="J14" s="411">
        <f>中予地区!Q39</f>
        <v>0</v>
      </c>
      <c r="K14" s="410">
        <f>中予地区!S39</f>
        <v>0</v>
      </c>
      <c r="L14" s="411">
        <f>中予地区!U39</f>
        <v>0</v>
      </c>
      <c r="M14" s="410">
        <f>中予地区!W39</f>
        <v>20</v>
      </c>
      <c r="N14" s="411">
        <f>中予地区!X39</f>
        <v>0</v>
      </c>
      <c r="O14" s="503">
        <f t="shared" si="0"/>
        <v>1580</v>
      </c>
      <c r="P14" s="409">
        <f t="shared" si="1"/>
        <v>0</v>
      </c>
      <c r="Q14" s="406"/>
    </row>
    <row r="15" spans="1:17" ht="22.5" customHeight="1" x14ac:dyDescent="0.15">
      <c r="A15" s="55" t="s">
        <v>86</v>
      </c>
      <c r="B15" s="410">
        <f>南予地区①!C10</f>
        <v>2850</v>
      </c>
      <c r="C15" s="411">
        <f>南予地区①!D10</f>
        <v>0</v>
      </c>
      <c r="D15" s="411"/>
      <c r="E15" s="410">
        <f>南予地区①!G10</f>
        <v>200</v>
      </c>
      <c r="F15" s="411">
        <f>南予地区①!H10</f>
        <v>0</v>
      </c>
      <c r="G15" s="410">
        <f>南予地区①!L10</f>
        <v>120</v>
      </c>
      <c r="H15" s="411">
        <f>南予地区①!N10</f>
        <v>0</v>
      </c>
      <c r="I15" s="410">
        <f>南予地区①!P10</f>
        <v>50</v>
      </c>
      <c r="J15" s="411">
        <f>南予地区①!Q10</f>
        <v>0</v>
      </c>
      <c r="K15" s="410">
        <f>南予地区①!S10</f>
        <v>30</v>
      </c>
      <c r="L15" s="411">
        <f>南予地区①!U10</f>
        <v>0</v>
      </c>
      <c r="M15" s="410">
        <f>南予地区①!W10</f>
        <v>80</v>
      </c>
      <c r="N15" s="411">
        <f>南予地区①!X10</f>
        <v>0</v>
      </c>
      <c r="O15" s="503">
        <f t="shared" si="0"/>
        <v>3330</v>
      </c>
      <c r="P15" s="409">
        <f t="shared" si="1"/>
        <v>0</v>
      </c>
      <c r="Q15" s="406"/>
    </row>
    <row r="16" spans="1:17" ht="22.5" customHeight="1" x14ac:dyDescent="0.15">
      <c r="A16" s="55" t="s">
        <v>152</v>
      </c>
      <c r="B16" s="410">
        <f>南予地区①!C21</f>
        <v>6730</v>
      </c>
      <c r="C16" s="411">
        <f>南予地区①!D21</f>
        <v>0</v>
      </c>
      <c r="D16" s="411"/>
      <c r="E16" s="410">
        <f>南予地区①!G21</f>
        <v>1020</v>
      </c>
      <c r="F16" s="411">
        <f>南予地区①!H21</f>
        <v>0</v>
      </c>
      <c r="G16" s="410">
        <f>南予地区①!L21</f>
        <v>1190</v>
      </c>
      <c r="H16" s="411">
        <f>南予地区①!N21</f>
        <v>0</v>
      </c>
      <c r="I16" s="410">
        <f>南予地区①!P21</f>
        <v>110</v>
      </c>
      <c r="J16" s="411">
        <f>南予地区①!Q21</f>
        <v>0</v>
      </c>
      <c r="K16" s="410">
        <f>南予地区①!S21</f>
        <v>90</v>
      </c>
      <c r="L16" s="411">
        <f>南予地区①!U21</f>
        <v>0</v>
      </c>
      <c r="M16" s="410">
        <f>南予地区①!W21</f>
        <v>220</v>
      </c>
      <c r="N16" s="411">
        <f>南予地区①!X21</f>
        <v>0</v>
      </c>
      <c r="O16" s="503">
        <f t="shared" si="0"/>
        <v>9360</v>
      </c>
      <c r="P16" s="409">
        <f t="shared" si="1"/>
        <v>0</v>
      </c>
      <c r="Q16" s="406"/>
    </row>
    <row r="17" spans="1:17" ht="22.5" customHeight="1" x14ac:dyDescent="0.15">
      <c r="A17" s="55" t="s">
        <v>2</v>
      </c>
      <c r="B17" s="410">
        <f>南予地区①!C27</f>
        <v>5940</v>
      </c>
      <c r="C17" s="411">
        <f>南予地区①!D27</f>
        <v>0</v>
      </c>
      <c r="D17" s="411"/>
      <c r="E17" s="410">
        <f>南予地区①!G27</f>
        <v>1000</v>
      </c>
      <c r="F17" s="411">
        <f>南予地区①!H27</f>
        <v>0</v>
      </c>
      <c r="G17" s="410">
        <f>南予地区①!L27</f>
        <v>510</v>
      </c>
      <c r="H17" s="411">
        <f>南予地区①!N27</f>
        <v>0</v>
      </c>
      <c r="I17" s="410">
        <f>南予地区①!P27</f>
        <v>230</v>
      </c>
      <c r="J17" s="411">
        <f>南予地区①!Q27</f>
        <v>0</v>
      </c>
      <c r="K17" s="410">
        <f>南予地区①!S27</f>
        <v>50</v>
      </c>
      <c r="L17" s="411">
        <f>南予地区①!U27</f>
        <v>0</v>
      </c>
      <c r="M17" s="410">
        <f>南予地区①!W27</f>
        <v>230</v>
      </c>
      <c r="N17" s="411">
        <f>南予地区①!X27</f>
        <v>0</v>
      </c>
      <c r="O17" s="503">
        <f t="shared" si="0"/>
        <v>7960</v>
      </c>
      <c r="P17" s="409">
        <f t="shared" si="1"/>
        <v>0</v>
      </c>
      <c r="Q17" s="406"/>
    </row>
    <row r="18" spans="1:17" ht="22.5" customHeight="1" x14ac:dyDescent="0.15">
      <c r="A18" s="55" t="s">
        <v>153</v>
      </c>
      <c r="B18" s="410">
        <f>南予地区①!C32</f>
        <v>1780</v>
      </c>
      <c r="C18" s="411">
        <f>南予地区①!D32</f>
        <v>0</v>
      </c>
      <c r="D18" s="411"/>
      <c r="E18" s="410">
        <f>南予地区①!G32</f>
        <v>70</v>
      </c>
      <c r="F18" s="411">
        <f>南予地区①!H32</f>
        <v>0</v>
      </c>
      <c r="G18" s="410">
        <f>南予地区①!L32</f>
        <v>70</v>
      </c>
      <c r="H18" s="411">
        <f>南予地区①!N32</f>
        <v>0</v>
      </c>
      <c r="I18" s="410">
        <f>南予地区①!P32</f>
        <v>30</v>
      </c>
      <c r="J18" s="411">
        <f>南予地区①!Q32</f>
        <v>0</v>
      </c>
      <c r="K18" s="410">
        <f>南予地区①!S32</f>
        <v>10</v>
      </c>
      <c r="L18" s="411">
        <f>南予地区①!U32</f>
        <v>0</v>
      </c>
      <c r="M18" s="410">
        <f>南予地区①!W32</f>
        <v>50</v>
      </c>
      <c r="N18" s="411">
        <f>南予地区①!X32</f>
        <v>0</v>
      </c>
      <c r="O18" s="503">
        <f t="shared" si="0"/>
        <v>2010</v>
      </c>
      <c r="P18" s="409">
        <f t="shared" si="1"/>
        <v>0</v>
      </c>
      <c r="Q18" s="406"/>
    </row>
    <row r="19" spans="1:17" ht="22.5" customHeight="1" x14ac:dyDescent="0.15">
      <c r="A19" s="55" t="s">
        <v>128</v>
      </c>
      <c r="B19" s="410">
        <f>南予地区①!C43</f>
        <v>7210</v>
      </c>
      <c r="C19" s="411">
        <f>南予地区①!D43</f>
        <v>0</v>
      </c>
      <c r="D19" s="411"/>
      <c r="E19" s="410">
        <f>南予地区①!G43</f>
        <v>1080</v>
      </c>
      <c r="F19" s="411">
        <f>南予地区①!H43</f>
        <v>0</v>
      </c>
      <c r="G19" s="410">
        <f>南予地区①!L43</f>
        <v>590</v>
      </c>
      <c r="H19" s="411">
        <f>南予地区①!N43</f>
        <v>0</v>
      </c>
      <c r="I19" s="410">
        <f>南予地区①!P43</f>
        <v>50</v>
      </c>
      <c r="J19" s="411">
        <f>南予地区①!Q43</f>
        <v>0</v>
      </c>
      <c r="K19" s="410">
        <f>南予地区①!S43</f>
        <v>40</v>
      </c>
      <c r="L19" s="411">
        <f>南予地区①!U43</f>
        <v>0</v>
      </c>
      <c r="M19" s="410">
        <f>南予地区①!W43</f>
        <v>170</v>
      </c>
      <c r="N19" s="411">
        <f>南予地区①!X43</f>
        <v>0</v>
      </c>
      <c r="O19" s="503">
        <f t="shared" si="0"/>
        <v>9140</v>
      </c>
      <c r="P19" s="409">
        <f t="shared" si="1"/>
        <v>0</v>
      </c>
      <c r="Q19" s="406"/>
    </row>
    <row r="20" spans="1:17" ht="22.5" customHeight="1" x14ac:dyDescent="0.15">
      <c r="A20" s="55" t="s">
        <v>154</v>
      </c>
      <c r="B20" s="410">
        <f>南予地区②!C14</f>
        <v>13220</v>
      </c>
      <c r="C20" s="411">
        <f>南予地区②!D14</f>
        <v>0</v>
      </c>
      <c r="D20" s="411"/>
      <c r="E20" s="410">
        <f>南予地区②!G14</f>
        <v>1650</v>
      </c>
      <c r="F20" s="411">
        <f>南予地区②!H14</f>
        <v>0</v>
      </c>
      <c r="G20" s="410">
        <f>南予地区②!L14</f>
        <v>810</v>
      </c>
      <c r="H20" s="411">
        <f>南予地区②!N14</f>
        <v>0</v>
      </c>
      <c r="I20" s="410">
        <f>南予地区②!P14</f>
        <v>210</v>
      </c>
      <c r="J20" s="411">
        <f>南予地区②!Q14</f>
        <v>0</v>
      </c>
      <c r="K20" s="410">
        <f>南予地区②!S14</f>
        <v>490</v>
      </c>
      <c r="L20" s="411">
        <f>南予地区②!U14</f>
        <v>0</v>
      </c>
      <c r="M20" s="410">
        <f>南予地区②!W14</f>
        <v>390</v>
      </c>
      <c r="N20" s="411">
        <f>南予地区②!X14</f>
        <v>0</v>
      </c>
      <c r="O20" s="503">
        <f t="shared" si="0"/>
        <v>16770</v>
      </c>
      <c r="P20" s="409">
        <f t="shared" si="1"/>
        <v>0</v>
      </c>
      <c r="Q20" s="406"/>
    </row>
    <row r="21" spans="1:17" ht="22.5" customHeight="1" x14ac:dyDescent="0.15">
      <c r="A21" s="55" t="s">
        <v>4</v>
      </c>
      <c r="B21" s="410">
        <f>南予地区②!C24</f>
        <v>2510</v>
      </c>
      <c r="C21" s="411">
        <f>南予地区②!D24</f>
        <v>0</v>
      </c>
      <c r="D21" s="411"/>
      <c r="E21" s="410">
        <f>南予地区②!G24</f>
        <v>250</v>
      </c>
      <c r="F21" s="411">
        <f>南予地区②!H24</f>
        <v>0</v>
      </c>
      <c r="G21" s="410">
        <f>南予地区②!L24</f>
        <v>110</v>
      </c>
      <c r="H21" s="411">
        <f>南予地区②!N24</f>
        <v>0</v>
      </c>
      <c r="I21" s="410">
        <f>南予地区②!P24</f>
        <v>0</v>
      </c>
      <c r="J21" s="411">
        <f>南予地区②!Q24</f>
        <v>0</v>
      </c>
      <c r="K21" s="410">
        <f>南予地区②!S24</f>
        <v>0</v>
      </c>
      <c r="L21" s="411">
        <f>南予地区②!U24</f>
        <v>0</v>
      </c>
      <c r="M21" s="410">
        <f>南予地区②!W24</f>
        <v>40</v>
      </c>
      <c r="N21" s="411">
        <f>南予地区②!X24</f>
        <v>0</v>
      </c>
      <c r="O21" s="503">
        <f t="shared" si="0"/>
        <v>2910</v>
      </c>
      <c r="P21" s="409">
        <f t="shared" si="1"/>
        <v>0</v>
      </c>
      <c r="Q21" s="406"/>
    </row>
    <row r="22" spans="1:17" ht="22.5" customHeight="1" x14ac:dyDescent="0.15">
      <c r="A22" s="55" t="s">
        <v>136</v>
      </c>
      <c r="B22" s="410">
        <f>南予地区②!C31</f>
        <v>3690</v>
      </c>
      <c r="C22" s="411">
        <f>南予地区②!D31</f>
        <v>0</v>
      </c>
      <c r="D22" s="411"/>
      <c r="E22" s="410">
        <f>南予地区②!G31</f>
        <v>250</v>
      </c>
      <c r="F22" s="411">
        <f>南予地区②!H31</f>
        <v>0</v>
      </c>
      <c r="G22" s="410">
        <f>南予地区②!L31</f>
        <v>610</v>
      </c>
      <c r="H22" s="411">
        <f>南予地区②!N31</f>
        <v>0</v>
      </c>
      <c r="I22" s="410">
        <f>南予地区②!P31</f>
        <v>0</v>
      </c>
      <c r="J22" s="411">
        <f>南予地区②!Q31</f>
        <v>0</v>
      </c>
      <c r="K22" s="410">
        <f>南予地区②!S31</f>
        <v>0</v>
      </c>
      <c r="L22" s="411">
        <f>南予地区②!U31</f>
        <v>0</v>
      </c>
      <c r="M22" s="410">
        <f>南予地区②!W31</f>
        <v>80</v>
      </c>
      <c r="N22" s="411">
        <f>南予地区②!X31</f>
        <v>0</v>
      </c>
      <c r="O22" s="503">
        <f t="shared" si="0"/>
        <v>4630</v>
      </c>
      <c r="P22" s="409">
        <f t="shared" si="1"/>
        <v>0</v>
      </c>
      <c r="Q22" s="406"/>
    </row>
    <row r="23" spans="1:17" ht="22.5" customHeight="1" x14ac:dyDescent="0.15">
      <c r="A23" s="54" t="s">
        <v>115</v>
      </c>
      <c r="B23" s="410">
        <f>東予地区①!C13</f>
        <v>6870</v>
      </c>
      <c r="C23" s="411">
        <f>東予地区①!D13</f>
        <v>0</v>
      </c>
      <c r="D23" s="411"/>
      <c r="E23" s="410">
        <f>東予地区①!G13</f>
        <v>4200</v>
      </c>
      <c r="F23" s="411">
        <f>東予地区①!H13</f>
        <v>0</v>
      </c>
      <c r="G23" s="410">
        <f>東予地区①!L13</f>
        <v>6800</v>
      </c>
      <c r="H23" s="411">
        <f>東予地区①!N13</f>
        <v>0</v>
      </c>
      <c r="I23" s="410">
        <f>東予地区①!P13</f>
        <v>1550</v>
      </c>
      <c r="J23" s="411">
        <f>東予地区①!Q13</f>
        <v>0</v>
      </c>
      <c r="K23" s="410">
        <f>東予地区①!S13</f>
        <v>330</v>
      </c>
      <c r="L23" s="411">
        <f>東予地区①!U13</f>
        <v>0</v>
      </c>
      <c r="M23" s="410">
        <f>東予地区①!W13</f>
        <v>890</v>
      </c>
      <c r="N23" s="411">
        <f>東予地区①!X13</f>
        <v>0</v>
      </c>
      <c r="O23" s="503">
        <f t="shared" si="0"/>
        <v>20640</v>
      </c>
      <c r="P23" s="409">
        <f t="shared" si="1"/>
        <v>0</v>
      </c>
      <c r="Q23" s="406"/>
    </row>
    <row r="24" spans="1:17" ht="22.5" customHeight="1" x14ac:dyDescent="0.15">
      <c r="A24" s="54" t="s">
        <v>5</v>
      </c>
      <c r="B24" s="410">
        <f>東予地区①!C21</f>
        <v>9790</v>
      </c>
      <c r="C24" s="411">
        <f>東予地区①!D21</f>
        <v>0</v>
      </c>
      <c r="D24" s="411"/>
      <c r="E24" s="410">
        <f>東予地区①!G21</f>
        <v>5430</v>
      </c>
      <c r="F24" s="411">
        <f>東予地区①!H21</f>
        <v>0</v>
      </c>
      <c r="G24" s="410">
        <f>東予地区①!L21</f>
        <v>6450</v>
      </c>
      <c r="H24" s="411">
        <f>東予地区①!N21</f>
        <v>0</v>
      </c>
      <c r="I24" s="410">
        <f>東予地区①!P21</f>
        <v>1730</v>
      </c>
      <c r="J24" s="411">
        <f>東予地区①!Q21</f>
        <v>0</v>
      </c>
      <c r="K24" s="410">
        <f>東予地区①!S21</f>
        <v>170</v>
      </c>
      <c r="L24" s="411">
        <f>東予地区①!U21</f>
        <v>0</v>
      </c>
      <c r="M24" s="410">
        <f>東予地区①!W21</f>
        <v>740</v>
      </c>
      <c r="N24" s="411">
        <f>東予地区①!X21</f>
        <v>0</v>
      </c>
      <c r="O24" s="503">
        <f t="shared" si="0"/>
        <v>24310</v>
      </c>
      <c r="P24" s="409">
        <f t="shared" si="1"/>
        <v>0</v>
      </c>
      <c r="Q24" s="406"/>
    </row>
    <row r="25" spans="1:17" ht="22.5" customHeight="1" x14ac:dyDescent="0.15">
      <c r="A25" s="55" t="s">
        <v>155</v>
      </c>
      <c r="B25" s="410">
        <f>東予地区①!C31</f>
        <v>10940</v>
      </c>
      <c r="C25" s="411">
        <f>東予地区①!D31</f>
        <v>0</v>
      </c>
      <c r="D25" s="411"/>
      <c r="E25" s="410">
        <f>東予地区①!G31</f>
        <v>6320</v>
      </c>
      <c r="F25" s="411">
        <f>東予地区①!H31</f>
        <v>0</v>
      </c>
      <c r="G25" s="410">
        <f>東予地区①!L31</f>
        <v>2480</v>
      </c>
      <c r="H25" s="411">
        <f>東予地区①!N31</f>
        <v>0</v>
      </c>
      <c r="I25" s="410">
        <f>東予地区①!P31</f>
        <v>1530</v>
      </c>
      <c r="J25" s="411">
        <f>東予地区①!Q31</f>
        <v>0</v>
      </c>
      <c r="K25" s="410">
        <f>東予地区①!S31</f>
        <v>160</v>
      </c>
      <c r="L25" s="411">
        <f>東予地区①!U31</f>
        <v>0</v>
      </c>
      <c r="M25" s="410">
        <f>東予地区①!W31</f>
        <v>530</v>
      </c>
      <c r="N25" s="411">
        <f>東予地区①!X31</f>
        <v>0</v>
      </c>
      <c r="O25" s="503">
        <f t="shared" si="0"/>
        <v>21960</v>
      </c>
      <c r="P25" s="409">
        <f t="shared" si="1"/>
        <v>0</v>
      </c>
      <c r="Q25" s="406"/>
    </row>
    <row r="26" spans="1:17" ht="22.5" customHeight="1" x14ac:dyDescent="0.15">
      <c r="A26" s="55" t="s">
        <v>6</v>
      </c>
      <c r="B26" s="410">
        <f>東予地区②!C17</f>
        <v>14860</v>
      </c>
      <c r="C26" s="411">
        <f>東予地区②!D17</f>
        <v>0</v>
      </c>
      <c r="D26" s="411"/>
      <c r="E26" s="410">
        <f>東予地区②!G17</f>
        <v>7020</v>
      </c>
      <c r="F26" s="411">
        <f>東予地区②!H17</f>
        <v>0</v>
      </c>
      <c r="G26" s="410">
        <f>東予地区②!L17</f>
        <v>5830</v>
      </c>
      <c r="H26" s="411">
        <f>東予地区②!N17</f>
        <v>0</v>
      </c>
      <c r="I26" s="410">
        <f>東予地区②!P17</f>
        <v>1780</v>
      </c>
      <c r="J26" s="411">
        <f>東予地区②!Q17</f>
        <v>0</v>
      </c>
      <c r="K26" s="410">
        <f>東予地区②!S17</f>
        <v>380</v>
      </c>
      <c r="L26" s="411">
        <f>東予地区②!U17</f>
        <v>0</v>
      </c>
      <c r="M26" s="410">
        <f>東予地区②!W17</f>
        <v>1190</v>
      </c>
      <c r="N26" s="411">
        <f>東予地区②!X17</f>
        <v>0</v>
      </c>
      <c r="O26" s="503">
        <f t="shared" si="0"/>
        <v>31060</v>
      </c>
      <c r="P26" s="409">
        <f t="shared" si="1"/>
        <v>0</v>
      </c>
      <c r="Q26" s="406"/>
    </row>
    <row r="27" spans="1:17" ht="22.5" customHeight="1" x14ac:dyDescent="0.15">
      <c r="A27" s="55" t="s">
        <v>175</v>
      </c>
      <c r="B27" s="410">
        <f>東予地区②!C32</f>
        <v>2390</v>
      </c>
      <c r="C27" s="411">
        <f>東予地区②!D32</f>
        <v>0</v>
      </c>
      <c r="D27" s="411"/>
      <c r="E27" s="410">
        <f>東予地区②!G32</f>
        <v>780</v>
      </c>
      <c r="F27" s="411">
        <f>東予地区②!H32</f>
        <v>0</v>
      </c>
      <c r="G27" s="410">
        <f>東予地区②!L32</f>
        <v>300</v>
      </c>
      <c r="H27" s="411">
        <f>東予地区②!N32</f>
        <v>0</v>
      </c>
      <c r="I27" s="410">
        <f>東予地区②!P32</f>
        <v>50</v>
      </c>
      <c r="J27" s="411">
        <f>東予地区②!Q32</f>
        <v>0</v>
      </c>
      <c r="K27" s="410">
        <f>東予地区②!S32</f>
        <v>0</v>
      </c>
      <c r="L27" s="411">
        <f>東予地区②!U32</f>
        <v>0</v>
      </c>
      <c r="M27" s="410">
        <f>東予地区②!W32</f>
        <v>150</v>
      </c>
      <c r="N27" s="411">
        <f>東予地区②!X32</f>
        <v>0</v>
      </c>
      <c r="O27" s="503">
        <f t="shared" si="0"/>
        <v>3670</v>
      </c>
      <c r="P27" s="409">
        <f t="shared" si="1"/>
        <v>0</v>
      </c>
      <c r="Q27" s="406"/>
    </row>
    <row r="28" spans="1:17" ht="22.5" customHeight="1" x14ac:dyDescent="0.15">
      <c r="A28" s="55" t="s">
        <v>176</v>
      </c>
      <c r="B28" s="410">
        <f>東予地区②!C40</f>
        <v>460</v>
      </c>
      <c r="C28" s="411">
        <f>東予地区②!D40</f>
        <v>0</v>
      </c>
      <c r="D28" s="411"/>
      <c r="E28" s="410">
        <f>東予地区②!G40</f>
        <v>310</v>
      </c>
      <c r="F28" s="411">
        <f>東予地区②!H40</f>
        <v>0</v>
      </c>
      <c r="G28" s="410">
        <f>東予地区②!L40</f>
        <v>570</v>
      </c>
      <c r="H28" s="411">
        <f>東予地区②!N40</f>
        <v>0</v>
      </c>
      <c r="I28" s="410"/>
      <c r="J28" s="411"/>
      <c r="K28" s="410"/>
      <c r="L28" s="411"/>
      <c r="M28" s="410"/>
      <c r="N28" s="411"/>
      <c r="O28" s="503">
        <f t="shared" si="0"/>
        <v>1340</v>
      </c>
      <c r="P28" s="409">
        <f t="shared" si="1"/>
        <v>0</v>
      </c>
      <c r="Q28" s="406"/>
    </row>
    <row r="29" spans="1:17" ht="22.5" customHeight="1" x14ac:dyDescent="0.15">
      <c r="A29" s="558" t="s">
        <v>523</v>
      </c>
      <c r="B29" s="559"/>
      <c r="C29" s="411"/>
      <c r="D29" s="411"/>
      <c r="E29" s="410"/>
      <c r="F29" s="411"/>
      <c r="G29" s="410"/>
      <c r="H29" s="411"/>
      <c r="I29" s="410"/>
      <c r="J29" s="411"/>
      <c r="K29" s="410"/>
      <c r="L29" s="411"/>
      <c r="M29" s="559">
        <f>東予地区②!W40</f>
        <v>230</v>
      </c>
      <c r="N29" s="560">
        <f>東予地区②!X40</f>
        <v>0</v>
      </c>
      <c r="O29" s="503">
        <f t="shared" si="0"/>
        <v>230</v>
      </c>
      <c r="P29" s="409">
        <f t="shared" si="1"/>
        <v>0</v>
      </c>
      <c r="Q29" s="406"/>
    </row>
    <row r="30" spans="1:17" ht="24" customHeight="1" x14ac:dyDescent="0.15">
      <c r="A30" s="498" t="s">
        <v>156</v>
      </c>
      <c r="B30" s="499">
        <f>SUM(B9:B29)</f>
        <v>170960</v>
      </c>
      <c r="C30" s="500">
        <f>IF(サイズ2="","",SUM(C9:C29))</f>
        <v>0</v>
      </c>
      <c r="D30" s="500"/>
      <c r="E30" s="499">
        <f>SUM(E9:E29)</f>
        <v>46660</v>
      </c>
      <c r="F30" s="500">
        <f>IF(サイズ2="","",SUM(F9:F29))</f>
        <v>0</v>
      </c>
      <c r="G30" s="499">
        <f>SUM(G9:G29)</f>
        <v>43000</v>
      </c>
      <c r="H30" s="500">
        <f>IF(サイズ2="","",SUM(H9:H29))</f>
        <v>0</v>
      </c>
      <c r="I30" s="499">
        <f>SUM(I9:I29)</f>
        <v>10610</v>
      </c>
      <c r="J30" s="500">
        <f>IF(サイズ2="","",SUM(J9:J29))</f>
        <v>0</v>
      </c>
      <c r="K30" s="499">
        <f>SUM(K9:K29)</f>
        <v>3930</v>
      </c>
      <c r="L30" s="500">
        <f>IF(サイズ2="","",SUM(L9:L29))</f>
        <v>0</v>
      </c>
      <c r="M30" s="499">
        <f>SUM(M9:M28)</f>
        <v>10330</v>
      </c>
      <c r="N30" s="500">
        <f>IF(サイズ2="","",SUM(N9:N27))</f>
        <v>0</v>
      </c>
      <c r="O30" s="501">
        <f>SUM(O9:O29)</f>
        <v>285720</v>
      </c>
      <c r="P30" s="502">
        <f>IF(サイズ2="","",SUM(C30,F30,H30,J30,L30,N30,N29))</f>
        <v>0</v>
      </c>
      <c r="Q30" s="406"/>
    </row>
    <row r="31" spans="1:17" ht="24" hidden="1" customHeight="1" x14ac:dyDescent="0.15">
      <c r="A31" s="9" t="s">
        <v>157</v>
      </c>
      <c r="B31" s="10">
        <f>B9+B10</f>
        <v>61950</v>
      </c>
      <c r="C31" s="11">
        <f>IF(サイズ2="","",C9+C10)</f>
        <v>0</v>
      </c>
      <c r="D31" s="11"/>
      <c r="E31" s="10">
        <f>E9+E10</f>
        <v>14030</v>
      </c>
      <c r="F31" s="11">
        <f>IF(サイズ2="","",F9+F10)</f>
        <v>0</v>
      </c>
      <c r="G31" s="10">
        <f>G9+G10</f>
        <v>14040</v>
      </c>
      <c r="H31" s="11">
        <f>IF(サイズ2="","",H9+H10)</f>
        <v>0</v>
      </c>
      <c r="I31" s="10">
        <f>I9+I10</f>
        <v>3010</v>
      </c>
      <c r="J31" s="11">
        <f>IF(サイズ2="","",J9+J10)</f>
        <v>0</v>
      </c>
      <c r="K31" s="10">
        <f>K9+K10</f>
        <v>2080</v>
      </c>
      <c r="L31" s="11">
        <f>IF(サイズ2="","",L9+L10)</f>
        <v>0</v>
      </c>
      <c r="M31" s="10">
        <f>M9+M10</f>
        <v>4850</v>
      </c>
      <c r="N31" s="11">
        <f>IF(サイズ2="","",N9+N10)</f>
        <v>0</v>
      </c>
      <c r="O31" s="12">
        <f>SUM(B31,E31,G31,I31,K31,M31)</f>
        <v>99960</v>
      </c>
      <c r="P31" s="13">
        <f>IF(サイズ2="","",SUM(C31,F31,H31,J31,L31,N31))</f>
        <v>0</v>
      </c>
    </row>
    <row r="32" spans="1:17" ht="24" hidden="1" customHeight="1" x14ac:dyDescent="0.15">
      <c r="A32" s="14" t="s">
        <v>158</v>
      </c>
      <c r="B32" s="15">
        <f>SUM(B11:B29)</f>
        <v>109010</v>
      </c>
      <c r="C32" s="16">
        <f>IF(サイズ2="","",SUM(C11:C29))</f>
        <v>0</v>
      </c>
      <c r="D32" s="16"/>
      <c r="E32" s="15">
        <f>SUM(E11:E29)</f>
        <v>32630</v>
      </c>
      <c r="F32" s="16">
        <f>IF(サイズ2="","",SUM(F11:F29))</f>
        <v>0</v>
      </c>
      <c r="G32" s="15">
        <f>SUM(G11:G29)</f>
        <v>28960</v>
      </c>
      <c r="H32" s="16">
        <f>IF(サイズ2="","",SUM(H11:H29))</f>
        <v>0</v>
      </c>
      <c r="I32" s="15">
        <f>SUM(I11:I29)</f>
        <v>7600</v>
      </c>
      <c r="J32" s="16">
        <f>IF(サイズ2="","",SUM(J11:J29))</f>
        <v>0</v>
      </c>
      <c r="K32" s="15">
        <f>SUM(K11:K29)</f>
        <v>1850</v>
      </c>
      <c r="L32" s="16">
        <f>IF(サイズ2="","",SUM(L11:L29))</f>
        <v>0</v>
      </c>
      <c r="M32" s="15">
        <f>SUM(M11:M29)</f>
        <v>5710</v>
      </c>
      <c r="N32" s="16">
        <f>IF(サイズ2="","",SUM(N11:N29))</f>
        <v>0</v>
      </c>
      <c r="O32" s="17">
        <f>SUM(B32,E32,G32,I32,K32,M32)</f>
        <v>185760</v>
      </c>
      <c r="P32" s="13">
        <f>IF(サイズ2="","",SUM(C32,F32,H32,J32,L32,N32))</f>
        <v>0</v>
      </c>
    </row>
    <row r="33" spans="1:16" ht="24" hidden="1" customHeight="1" x14ac:dyDescent="0.15">
      <c r="A33" s="18" t="s">
        <v>159</v>
      </c>
      <c r="B33" s="628" t="e">
        <f>IF(サイズ2="","",HLOOKUP(サイズ2,$E$37:$J$42,2,0)*C31+HLOOKUP(サイズ2,$E$37:$J$42,3,0)*C32+HLOOKUP(サイズ2,$E$37:$J$42,4,0)*C30)</f>
        <v>#N/A</v>
      </c>
      <c r="C33" s="628"/>
      <c r="D33" s="44"/>
      <c r="E33" s="628" t="e">
        <f>IF(サイズ2="","",HLOOKUP(サイズ2,$E$37:$J$42,5,0)*F30+HLOOKUP(サイズ2,$E$37:$J$42,6,0)*F30)</f>
        <v>#N/A</v>
      </c>
      <c r="F33" s="628"/>
      <c r="G33" s="628" t="e">
        <f>IF(サイズ2="","",HLOOKUP(サイズ2,$E$37:$J$42,5,0)*H30+HLOOKUP(サイズ2,$E$37:$J$42,6,0)*H30)</f>
        <v>#N/A</v>
      </c>
      <c r="H33" s="628"/>
      <c r="I33" s="628" t="e">
        <f>IF(サイズ2="","",HLOOKUP(サイズ2,$E$37:$J$42,5,0)*J30+HLOOKUP(サイズ2,$E$37:$J$42,6,0)*J30)</f>
        <v>#N/A</v>
      </c>
      <c r="J33" s="628"/>
      <c r="K33" s="628" t="e">
        <f>IF(サイズ2="","",HLOOKUP(サイズ2,$E$37:$J$42,5,0)*L30+HLOOKUP(サイズ2,$E$37:$J$42,6,0)*L30)</f>
        <v>#N/A</v>
      </c>
      <c r="L33" s="628"/>
      <c r="M33" s="628" t="e">
        <f>IF(サイズ2="","",HLOOKUP(サイズ2,$E$37:$J$42,5,0)*(N30+N29)+HLOOKUP(サイズ2,$E$37:$J$42,6,0)*(N30+N29))</f>
        <v>#N/A</v>
      </c>
      <c r="N33" s="628"/>
      <c r="O33" s="626" t="e">
        <f>IF(サイズ2="","",INT(SUM(B33:N33)))+B49</f>
        <v>#N/A</v>
      </c>
      <c r="P33" s="627"/>
    </row>
    <row r="34" spans="1:16" ht="27" customHeight="1" x14ac:dyDescent="0.15">
      <c r="A34" s="633" t="s">
        <v>174</v>
      </c>
      <c r="B34" s="633"/>
      <c r="C34" s="633"/>
      <c r="D34" s="633"/>
      <c r="E34" s="633"/>
      <c r="F34" s="633"/>
      <c r="G34" s="633"/>
      <c r="H34" s="6"/>
      <c r="I34" s="6"/>
      <c r="J34" s="6"/>
      <c r="K34" s="625"/>
      <c r="L34" s="625"/>
      <c r="M34" s="625"/>
      <c r="N34" s="5"/>
      <c r="O34" s="5"/>
      <c r="P34" s="5"/>
    </row>
    <row r="35" spans="1:16" ht="10.5" hidden="1" customHeight="1" x14ac:dyDescent="0.15">
      <c r="A35" s="56"/>
      <c r="B35" s="56"/>
      <c r="C35" s="56"/>
      <c r="D35" s="56"/>
      <c r="E35" s="56"/>
      <c r="F35" s="56"/>
      <c r="G35" s="56"/>
      <c r="H35" s="6"/>
      <c r="I35" s="6"/>
      <c r="J35" s="6"/>
      <c r="K35" s="49"/>
      <c r="L35" s="49"/>
      <c r="M35" s="49"/>
      <c r="N35" s="5"/>
      <c r="O35" s="5"/>
      <c r="P35" s="5"/>
    </row>
    <row r="36" spans="1:16" ht="21" customHeight="1" x14ac:dyDescent="0.15">
      <c r="A36" s="641" t="s">
        <v>124</v>
      </c>
      <c r="B36" s="641" t="s">
        <v>125</v>
      </c>
      <c r="C36" s="643" t="s">
        <v>126</v>
      </c>
      <c r="D36" s="45"/>
      <c r="E36" s="619" t="s">
        <v>171</v>
      </c>
      <c r="F36" s="620"/>
      <c r="G36" s="620"/>
      <c r="H36" s="620"/>
      <c r="I36" s="620"/>
      <c r="J36" s="642"/>
      <c r="K36" s="617" t="s">
        <v>127</v>
      </c>
      <c r="L36" s="618"/>
      <c r="M36" s="618"/>
      <c r="N36" s="618"/>
      <c r="O36" s="618"/>
      <c r="P36" s="618"/>
    </row>
    <row r="37" spans="1:16" ht="17.100000000000001" customHeight="1" x14ac:dyDescent="0.15">
      <c r="A37" s="642"/>
      <c r="B37" s="642"/>
      <c r="C37" s="644"/>
      <c r="D37" s="48" t="s">
        <v>177</v>
      </c>
      <c r="E37" s="57" t="s">
        <v>173</v>
      </c>
      <c r="F37" s="57" t="s">
        <v>172</v>
      </c>
      <c r="G37" s="57" t="s">
        <v>185</v>
      </c>
      <c r="H37" s="57" t="s">
        <v>186</v>
      </c>
      <c r="I37" s="57" t="s">
        <v>187</v>
      </c>
      <c r="J37" s="58" t="s">
        <v>83</v>
      </c>
      <c r="K37" s="619"/>
      <c r="L37" s="620"/>
      <c r="M37" s="620"/>
      <c r="N37" s="620"/>
      <c r="O37" s="620"/>
      <c r="P37" s="620"/>
    </row>
    <row r="38" spans="1:16" ht="22.5" customHeight="1" x14ac:dyDescent="0.15">
      <c r="A38" s="639" t="s">
        <v>160</v>
      </c>
      <c r="B38" s="645" t="s">
        <v>188</v>
      </c>
      <c r="C38" s="59" t="s">
        <v>161</v>
      </c>
      <c r="D38" s="7"/>
      <c r="E38" s="60">
        <v>3.5</v>
      </c>
      <c r="F38" s="60">
        <v>3.5</v>
      </c>
      <c r="G38" s="60">
        <v>3.5</v>
      </c>
      <c r="H38" s="60">
        <v>5.2</v>
      </c>
      <c r="I38" s="60">
        <v>9.5</v>
      </c>
      <c r="J38" s="60">
        <v>3.7</v>
      </c>
      <c r="K38" s="608" t="s">
        <v>592</v>
      </c>
      <c r="L38" s="609"/>
      <c r="M38" s="609"/>
      <c r="N38" s="609"/>
      <c r="O38" s="609"/>
      <c r="P38" s="609"/>
    </row>
    <row r="39" spans="1:16" ht="22.5" customHeight="1" x14ac:dyDescent="0.15">
      <c r="A39" s="640"/>
      <c r="B39" s="646"/>
      <c r="C39" s="590" t="s">
        <v>588</v>
      </c>
      <c r="D39" s="47"/>
      <c r="E39" s="60">
        <v>3.5</v>
      </c>
      <c r="F39" s="60">
        <v>3.5</v>
      </c>
      <c r="G39" s="60">
        <v>3.5</v>
      </c>
      <c r="H39" s="60">
        <v>5</v>
      </c>
      <c r="I39" s="60">
        <v>9</v>
      </c>
      <c r="J39" s="60">
        <v>3.7</v>
      </c>
      <c r="K39" s="610"/>
      <c r="L39" s="611"/>
      <c r="M39" s="611"/>
      <c r="N39" s="611"/>
      <c r="O39" s="611"/>
      <c r="P39" s="611"/>
    </row>
    <row r="40" spans="1:16" ht="22.5" customHeight="1" x14ac:dyDescent="0.15">
      <c r="A40" s="640"/>
      <c r="B40" s="647"/>
      <c r="C40" s="590" t="s">
        <v>589</v>
      </c>
      <c r="D40" s="47"/>
      <c r="E40" s="60">
        <v>0.1</v>
      </c>
      <c r="F40" s="60">
        <v>0.1</v>
      </c>
      <c r="G40" s="60">
        <v>0.1</v>
      </c>
      <c r="H40" s="60">
        <v>0.1</v>
      </c>
      <c r="I40" s="60">
        <v>0.1</v>
      </c>
      <c r="J40" s="60">
        <v>0.1</v>
      </c>
      <c r="K40" s="610"/>
      <c r="L40" s="611"/>
      <c r="M40" s="611"/>
      <c r="N40" s="611"/>
      <c r="O40" s="611"/>
      <c r="P40" s="611"/>
    </row>
    <row r="41" spans="1:16" ht="22.5" customHeight="1" x14ac:dyDescent="0.15">
      <c r="A41" s="640"/>
      <c r="B41" s="648" t="s">
        <v>590</v>
      </c>
      <c r="C41" s="590" t="s">
        <v>591</v>
      </c>
      <c r="D41" s="47"/>
      <c r="E41" s="60">
        <v>3.3</v>
      </c>
      <c r="F41" s="60">
        <v>3.3</v>
      </c>
      <c r="G41" s="60">
        <v>3.3</v>
      </c>
      <c r="H41" s="60">
        <v>5</v>
      </c>
      <c r="I41" s="60">
        <v>9</v>
      </c>
      <c r="J41" s="60">
        <v>3.7</v>
      </c>
      <c r="K41" s="610"/>
      <c r="L41" s="611"/>
      <c r="M41" s="611"/>
      <c r="N41" s="611"/>
      <c r="O41" s="611"/>
      <c r="P41" s="611"/>
    </row>
    <row r="42" spans="1:16" ht="22.5" customHeight="1" x14ac:dyDescent="0.15">
      <c r="A42" s="640"/>
      <c r="B42" s="649"/>
      <c r="C42" s="590" t="s">
        <v>589</v>
      </c>
      <c r="D42" s="47"/>
      <c r="E42" s="60">
        <v>0.2</v>
      </c>
      <c r="F42" s="60">
        <v>0.2</v>
      </c>
      <c r="G42" s="60">
        <v>0.2</v>
      </c>
      <c r="H42" s="60">
        <v>0.1</v>
      </c>
      <c r="I42" s="60">
        <v>0.1</v>
      </c>
      <c r="J42" s="60">
        <v>0.1</v>
      </c>
      <c r="K42" s="612"/>
      <c r="L42" s="611"/>
      <c r="M42" s="611"/>
      <c r="N42" s="611"/>
      <c r="O42" s="611"/>
      <c r="P42" s="611"/>
    </row>
    <row r="43" spans="1:16" ht="18" customHeight="1" x14ac:dyDescent="0.15">
      <c r="A43" s="8"/>
      <c r="B43" s="8"/>
      <c r="C43" s="8"/>
      <c r="D43" s="8"/>
      <c r="E43" s="638" t="s">
        <v>162</v>
      </c>
      <c r="F43" s="638"/>
      <c r="G43" s="638"/>
      <c r="H43" s="638"/>
      <c r="I43" s="638"/>
      <c r="J43" s="638"/>
      <c r="K43" s="8"/>
      <c r="L43" s="8"/>
      <c r="M43" s="8"/>
      <c r="N43" s="8"/>
      <c r="O43" s="8"/>
      <c r="P43" s="574" t="str">
        <f>B5</f>
        <v>2024年10月現在</v>
      </c>
    </row>
    <row r="44" spans="1:16" hidden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s="19" customFormat="1" hidden="1" x14ac:dyDescent="0.15"/>
    <row r="46" spans="1:16" s="22" customFormat="1" ht="13.5" hidden="1" customHeight="1" x14ac:dyDescent="0.15">
      <c r="A46" s="634" t="s">
        <v>170</v>
      </c>
      <c r="B46" s="635"/>
      <c r="C46" s="20" t="s">
        <v>163</v>
      </c>
      <c r="D46" s="20"/>
      <c r="E46" s="21" t="str">
        <f>市郡別!サイズ2</f>
        <v>-</v>
      </c>
    </row>
    <row r="47" spans="1:16" s="22" customFormat="1" hidden="1" x14ac:dyDescent="0.15">
      <c r="A47" s="636"/>
      <c r="B47" s="637"/>
    </row>
    <row r="48" spans="1:16" s="22" customFormat="1" hidden="1" x14ac:dyDescent="0.15"/>
    <row r="49" spans="1:4" s="22" customFormat="1" hidden="1" x14ac:dyDescent="0.15">
      <c r="A49" s="23" t="s">
        <v>164</v>
      </c>
      <c r="B49" s="23" t="e">
        <f>ROUNDUP(市郡別!C49*VLOOKUP(E46,A53:B60,2,FALSE),0)</f>
        <v>#N/A</v>
      </c>
      <c r="C49" s="24">
        <f>P27+P28+P29</f>
        <v>0</v>
      </c>
      <c r="D49" s="24"/>
    </row>
    <row r="50" spans="1:4" s="22" customFormat="1" hidden="1" x14ac:dyDescent="0.15"/>
    <row r="51" spans="1:4" s="22" customFormat="1" hidden="1" x14ac:dyDescent="0.15"/>
    <row r="52" spans="1:4" s="22" customFormat="1" hidden="1" x14ac:dyDescent="0.15">
      <c r="A52" s="23" t="s">
        <v>165</v>
      </c>
      <c r="B52" s="23" t="s">
        <v>166</v>
      </c>
    </row>
    <row r="53" spans="1:4" s="22" customFormat="1" hidden="1" x14ac:dyDescent="0.15">
      <c r="A53" s="25" t="s">
        <v>173</v>
      </c>
      <c r="B53" s="46">
        <v>0.2</v>
      </c>
    </row>
    <row r="54" spans="1:4" s="22" customFormat="1" hidden="1" x14ac:dyDescent="0.15">
      <c r="A54" s="25" t="s">
        <v>172</v>
      </c>
      <c r="B54" s="46">
        <v>0.2</v>
      </c>
    </row>
    <row r="55" spans="1:4" s="22" customFormat="1" hidden="1" x14ac:dyDescent="0.15">
      <c r="A55" s="25" t="s">
        <v>167</v>
      </c>
      <c r="B55" s="26">
        <v>0.2</v>
      </c>
    </row>
    <row r="56" spans="1:4" s="22" customFormat="1" hidden="1" x14ac:dyDescent="0.15">
      <c r="A56" s="25" t="s">
        <v>168</v>
      </c>
      <c r="B56" s="26">
        <v>0.4</v>
      </c>
    </row>
    <row r="57" spans="1:4" s="22" customFormat="1" hidden="1" x14ac:dyDescent="0.15">
      <c r="A57" s="25" t="s">
        <v>169</v>
      </c>
      <c r="B57" s="26">
        <v>0.6</v>
      </c>
    </row>
    <row r="58" spans="1:4" s="19" customFormat="1" hidden="1" x14ac:dyDescent="0.15">
      <c r="A58" s="25" t="s">
        <v>178</v>
      </c>
      <c r="B58" s="26">
        <v>0.2</v>
      </c>
    </row>
    <row r="59" spans="1:4" s="19" customFormat="1" hidden="1" x14ac:dyDescent="0.15">
      <c r="A59" s="25" t="s">
        <v>179</v>
      </c>
      <c r="B59" s="26">
        <v>0.4</v>
      </c>
    </row>
    <row r="60" spans="1:4" hidden="1" x14ac:dyDescent="0.15">
      <c r="A60" s="25" t="s">
        <v>180</v>
      </c>
      <c r="B60" s="26">
        <v>0.6</v>
      </c>
    </row>
    <row r="61" spans="1:4" hidden="1" x14ac:dyDescent="0.15"/>
  </sheetData>
  <sheetProtection algorithmName="SHA-512" hashValue="I84zfeQQa6iImynZv/4oVXdVxEy8EDwAykws1KHZg7CykbJMNA/PKKp/8WMCkRpTw3vnVWIq7hMLsNjTYl8eDg==" saltValue="bHDFDmasTMz39xlNJZe6EA==" spinCount="100000" sheet="1" selectLockedCells="1"/>
  <mergeCells count="41">
    <mergeCell ref="B2:C2"/>
    <mergeCell ref="E2:F2"/>
    <mergeCell ref="E7:F7"/>
    <mergeCell ref="B3:C3"/>
    <mergeCell ref="E3:F3"/>
    <mergeCell ref="A46:B47"/>
    <mergeCell ref="E43:J43"/>
    <mergeCell ref="A38:A42"/>
    <mergeCell ref="A36:A37"/>
    <mergeCell ref="B36:B37"/>
    <mergeCell ref="C36:C37"/>
    <mergeCell ref="E36:J36"/>
    <mergeCell ref="B38:B40"/>
    <mergeCell ref="B41:B42"/>
    <mergeCell ref="A7:A8"/>
    <mergeCell ref="B7:C7"/>
    <mergeCell ref="B5:C5"/>
    <mergeCell ref="G33:H33"/>
    <mergeCell ref="A34:G34"/>
    <mergeCell ref="B33:C33"/>
    <mergeCell ref="E33:F33"/>
    <mergeCell ref="G2:H2"/>
    <mergeCell ref="G3:H3"/>
    <mergeCell ref="L2:N2"/>
    <mergeCell ref="L3:N3"/>
    <mergeCell ref="K33:L33"/>
    <mergeCell ref="M33:N33"/>
    <mergeCell ref="G7:H7"/>
    <mergeCell ref="I7:J7"/>
    <mergeCell ref="K7:L7"/>
    <mergeCell ref="M7:N7"/>
    <mergeCell ref="I33:J33"/>
    <mergeCell ref="K38:P42"/>
    <mergeCell ref="O2:P2"/>
    <mergeCell ref="I2:K2"/>
    <mergeCell ref="I3:K3"/>
    <mergeCell ref="K36:P37"/>
    <mergeCell ref="O7:P7"/>
    <mergeCell ref="O3:P3"/>
    <mergeCell ref="K34:M34"/>
    <mergeCell ref="O33:P33"/>
  </mergeCells>
  <phoneticPr fontId="3"/>
  <dataValidations count="6">
    <dataValidation imeMode="off" allowBlank="1" showInputMessage="1" showErrorMessage="1" promptTitle="日付の入力" prompt="日付の入力は、「2/10」のようにスラッシュで区切って入力してください。" sqref="A3" xr:uid="{00000000-0002-0000-0000-000000000000}"/>
    <dataValidation imeMode="on" allowBlank="1" showInputMessage="1" showErrorMessage="1" promptTitle="広告主名" prompt="広告主名を入力してください。" sqref="I3" xr:uid="{00000000-0002-0000-0000-000002000000}"/>
    <dataValidation imeMode="on" allowBlank="1" showInputMessage="1" showErrorMessage="1" promptTitle="タイトル等" prompt="広告のタイトルをできるだけ詳しく入力してください。" sqref="L3" xr:uid="{00000000-0002-0000-0000-000003000000}"/>
    <dataValidation imeMode="on" allowBlank="1" showInputMessage="1" showErrorMessage="1" promptTitle="申込者名" prompt="申込者名を入力してください。" sqref="O3" xr:uid="{00000000-0002-0000-0000-000004000000}"/>
    <dataValidation type="list" allowBlank="1" showInputMessage="1" showErrorMessage="1" promptTitle="サイズ" prompt="用紙のサイズを選択してください。" sqref="G3:H3" xr:uid="{00000000-0002-0000-0000-000005000000}">
      <formula1>$D$37:$J$37</formula1>
    </dataValidation>
    <dataValidation imeMode="disabled" allowBlank="1" showInputMessage="1" showErrorMessage="1" sqref="B3:F3" xr:uid="{00000000-0002-0000-0000-000001000000}"/>
  </dataValidations>
  <hyperlinks>
    <hyperlink ref="A9" location="松山市!A1" display="松山市①" xr:uid="{00000000-0004-0000-0000-000000000000}"/>
    <hyperlink ref="A10" location="中予地区!A1" display="松山市②" xr:uid="{00000000-0004-0000-0000-000001000000}"/>
    <hyperlink ref="A11" location="中予地区!A1" display="東温市" xr:uid="{00000000-0004-0000-0000-000002000000}"/>
    <hyperlink ref="A12" location="中予地区!A1" display="伊予市" xr:uid="{00000000-0004-0000-0000-000003000000}"/>
    <hyperlink ref="A13" location="中予地区!A1" display="伊予郡" xr:uid="{00000000-0004-0000-0000-000004000000}"/>
    <hyperlink ref="A14" location="中予地区!A1" display="上浮穴郡" xr:uid="{00000000-0004-0000-0000-000005000000}"/>
    <hyperlink ref="A15" location="南予地区①!A1" display="喜多郡" xr:uid="{00000000-0004-0000-0000-000006000000}"/>
    <hyperlink ref="A16" location="南予地区①!A1" display="大洲市" xr:uid="{00000000-0004-0000-0000-000007000000}"/>
    <hyperlink ref="A17" location="南予地区①!A1" display="八幡浜市" xr:uid="{00000000-0004-0000-0000-000008000000}"/>
    <hyperlink ref="A18" location="南予地区①!A1" display="西宇和郡" xr:uid="{00000000-0004-0000-0000-000009000000}"/>
    <hyperlink ref="A19" location="南予地区①!A1" display="西予市" xr:uid="{00000000-0004-0000-0000-00000A000000}"/>
    <hyperlink ref="A20" location="南予地区②!A1" display="宇和島市" xr:uid="{00000000-0004-0000-0000-00000B000000}"/>
    <hyperlink ref="A22" location="南予地区②!A1" display="南宇和郡" xr:uid="{00000000-0004-0000-0000-00000C000000}"/>
    <hyperlink ref="A23" location="東予地区①!A1" display="四国中央市" xr:uid="{00000000-0004-0000-0000-00000D000000}"/>
    <hyperlink ref="A24" location="東予地区①!A1" display="新居浜市" xr:uid="{00000000-0004-0000-0000-00000E000000}"/>
    <hyperlink ref="A25" location="東予地区①!A1" display="西条市" xr:uid="{00000000-0004-0000-0000-00000F000000}"/>
    <hyperlink ref="A26" location="東予地区②!A1" display="今治市" xr:uid="{00000000-0004-0000-0000-000010000000}"/>
    <hyperlink ref="A27" location="東予地区②!A1" display="今治市（鳥嶼郡）" xr:uid="{00000000-0004-0000-0000-000011000000}"/>
    <hyperlink ref="A29" location="東予地区②!A1" display="越智郡（鳥嶼郡）" xr:uid="{00000000-0004-0000-0000-000012000000}"/>
    <hyperlink ref="A21" location="南予地区②!A1" display="北宇和郡" xr:uid="{00000000-0004-0000-0000-000013000000}"/>
    <hyperlink ref="A28" location="東予地区②!A1" display="越智郡（鳥嶼郡）" xr:uid="{00000000-0004-0000-0000-000014000000}"/>
  </hyperlinks>
  <printOptions horizontalCentered="1"/>
  <pageMargins left="0.23622047244094491" right="0.23622047244094491" top="0.51181102362204722" bottom="0.31496062992125984" header="0.31496062992125984" footer="0.11811023622047245"/>
  <pageSetup paperSize="9" scale="72" orientation="landscape" r:id="rId1"/>
  <headerFooter alignWithMargins="0">
    <oddFooter>&amp;R&amp;"ＭＳ Ｐ明朝,標準"株式会社　読宣四国　TEL087(888)6133　FAX087(888)6130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  <pageSetUpPr fitToPage="1"/>
  </sheetPr>
  <dimension ref="A1:X113"/>
  <sheetViews>
    <sheetView showZeros="0" zoomScale="68" zoomScaleNormal="68" zoomScaleSheetLayoutView="72" workbookViewId="0">
      <selection activeCell="D6" sqref="D6"/>
    </sheetView>
  </sheetViews>
  <sheetFormatPr defaultRowHeight="11.25" x14ac:dyDescent="0.15"/>
  <cols>
    <col min="1" max="1" width="7.625" style="27" customWidth="1"/>
    <col min="2" max="2" width="10.625" style="63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9" width="4" style="27" customWidth="1"/>
    <col min="10" max="10" width="4.125" style="27" customWidth="1"/>
    <col min="11" max="11" width="4" style="27" customWidth="1"/>
    <col min="12" max="12" width="7.625" style="27" customWidth="1"/>
    <col min="13" max="13" width="3.625" style="27" customWidth="1"/>
    <col min="14" max="14" width="11.625" style="27" customWidth="1"/>
    <col min="15" max="15" width="11.625" style="63" customWidth="1"/>
    <col min="16" max="16" width="10.625" style="27" customWidth="1"/>
    <col min="17" max="17" width="11.625" style="27" customWidth="1"/>
    <col min="18" max="18" width="11.5" style="63" customWidth="1"/>
    <col min="19" max="20" width="5.625" style="27" customWidth="1"/>
    <col min="21" max="21" width="11.625" style="27" customWidth="1"/>
    <col min="22" max="22" width="11.375" style="63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683" t="s">
        <v>78</v>
      </c>
      <c r="B1" s="683"/>
      <c r="C1" s="683"/>
      <c r="D1" s="683"/>
      <c r="E1" s="684"/>
      <c r="F1" s="692" t="s">
        <v>191</v>
      </c>
      <c r="G1" s="683"/>
      <c r="H1" s="683"/>
      <c r="I1" s="683"/>
      <c r="J1" s="683"/>
      <c r="K1" s="683"/>
      <c r="L1" s="684"/>
      <c r="M1" s="666" t="s">
        <v>189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4" ht="30" customHeight="1" x14ac:dyDescent="0.15">
      <c r="A2" s="694">
        <f>市郡別!A3</f>
        <v>0</v>
      </c>
      <c r="B2" s="694"/>
      <c r="C2" s="694"/>
      <c r="D2" s="694"/>
      <c r="E2" s="695"/>
      <c r="F2" s="677">
        <f>SUM(D44,H44,N44,Q44,U44,X44)</f>
        <v>0</v>
      </c>
      <c r="G2" s="678"/>
      <c r="H2" s="678"/>
      <c r="I2" s="679">
        <f>市郡別!P30</f>
        <v>0</v>
      </c>
      <c r="J2" s="679"/>
      <c r="K2" s="679"/>
      <c r="L2" s="68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4" ht="9" customHeight="1" x14ac:dyDescent="0.15">
      <c r="A3" s="28"/>
      <c r="B3" s="6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61"/>
      <c r="P3" s="28"/>
      <c r="Q3" s="28"/>
      <c r="R3" s="61"/>
      <c r="S3" s="28"/>
      <c r="T3" s="28"/>
      <c r="U3" s="28"/>
      <c r="V3" s="61"/>
      <c r="W3" s="28"/>
      <c r="X3" s="28"/>
    </row>
    <row r="4" spans="1:24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4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696" t="s">
        <v>129</v>
      </c>
      <c r="B6" s="122" t="s">
        <v>305</v>
      </c>
      <c r="C6" s="133">
        <v>1610</v>
      </c>
      <c r="D6" s="132"/>
      <c r="E6" s="699" t="s">
        <v>319</v>
      </c>
      <c r="F6" s="700"/>
      <c r="G6" s="507">
        <v>1550</v>
      </c>
      <c r="H6" s="224"/>
      <c r="I6" s="672" t="s">
        <v>448</v>
      </c>
      <c r="J6" s="673"/>
      <c r="K6" s="674"/>
      <c r="L6" s="703" t="s">
        <v>177</v>
      </c>
      <c r="M6" s="704"/>
      <c r="N6" s="250"/>
      <c r="O6" s="128" t="s">
        <v>332</v>
      </c>
      <c r="P6" s="454" t="s">
        <v>472</v>
      </c>
      <c r="Q6" s="534"/>
      <c r="R6" s="121" t="s">
        <v>337</v>
      </c>
      <c r="S6" s="701">
        <v>1450</v>
      </c>
      <c r="T6" s="702"/>
      <c r="U6" s="139"/>
      <c r="V6" s="130" t="s">
        <v>447</v>
      </c>
      <c r="W6" s="451" t="s">
        <v>177</v>
      </c>
      <c r="X6" s="245"/>
    </row>
    <row r="7" spans="1:24" ht="18" customHeight="1" x14ac:dyDescent="0.15">
      <c r="A7" s="697"/>
      <c r="B7" s="581" t="s">
        <v>552</v>
      </c>
      <c r="C7" s="133">
        <v>3790</v>
      </c>
      <c r="D7" s="132"/>
      <c r="E7" s="662" t="s">
        <v>320</v>
      </c>
      <c r="F7" s="657"/>
      <c r="G7" s="506">
        <v>1500</v>
      </c>
      <c r="H7" s="136"/>
      <c r="I7" s="656" t="s">
        <v>327</v>
      </c>
      <c r="J7" s="662"/>
      <c r="K7" s="657"/>
      <c r="L7" s="675">
        <v>1700</v>
      </c>
      <c r="M7" s="676"/>
      <c r="N7" s="132"/>
      <c r="O7" s="126" t="s">
        <v>305</v>
      </c>
      <c r="P7" s="133">
        <v>180</v>
      </c>
      <c r="Q7" s="136"/>
      <c r="R7" s="122" t="s">
        <v>305</v>
      </c>
      <c r="S7" s="675">
        <v>40</v>
      </c>
      <c r="T7" s="676"/>
      <c r="U7" s="132"/>
      <c r="V7" s="126" t="s">
        <v>339</v>
      </c>
      <c r="W7" s="133">
        <v>950</v>
      </c>
      <c r="X7" s="136"/>
    </row>
    <row r="8" spans="1:24" ht="18" customHeight="1" x14ac:dyDescent="0.15">
      <c r="A8" s="697"/>
      <c r="B8" s="122" t="s">
        <v>306</v>
      </c>
      <c r="C8" s="133">
        <v>3020</v>
      </c>
      <c r="D8" s="132"/>
      <c r="E8" s="664" t="s">
        <v>618</v>
      </c>
      <c r="F8" s="657"/>
      <c r="G8" s="506">
        <v>50</v>
      </c>
      <c r="H8" s="136"/>
      <c r="I8" s="656" t="s">
        <v>328</v>
      </c>
      <c r="J8" s="662"/>
      <c r="K8" s="657"/>
      <c r="L8" s="675">
        <v>1200</v>
      </c>
      <c r="M8" s="676"/>
      <c r="N8" s="132"/>
      <c r="O8" s="126" t="s">
        <v>333</v>
      </c>
      <c r="P8" s="133">
        <v>180</v>
      </c>
      <c r="Q8" s="136"/>
      <c r="R8" s="122" t="s">
        <v>333</v>
      </c>
      <c r="S8" s="675">
        <v>40</v>
      </c>
      <c r="T8" s="676"/>
      <c r="U8" s="132"/>
      <c r="V8" s="126" t="s">
        <v>340</v>
      </c>
      <c r="W8" s="133">
        <v>610</v>
      </c>
      <c r="X8" s="136"/>
    </row>
    <row r="9" spans="1:24" ht="18" customHeight="1" x14ac:dyDescent="0.15">
      <c r="A9" s="697"/>
      <c r="B9" s="122" t="s">
        <v>307</v>
      </c>
      <c r="C9" s="133">
        <v>2140</v>
      </c>
      <c r="D9" s="132"/>
      <c r="E9" s="664" t="s">
        <v>619</v>
      </c>
      <c r="F9" s="657"/>
      <c r="G9" s="506">
        <v>30</v>
      </c>
      <c r="H9" s="136"/>
      <c r="I9" s="656" t="s">
        <v>309</v>
      </c>
      <c r="J9" s="662"/>
      <c r="K9" s="657"/>
      <c r="L9" s="675">
        <v>800</v>
      </c>
      <c r="M9" s="676"/>
      <c r="N9" s="132"/>
      <c r="O9" s="126" t="s">
        <v>320</v>
      </c>
      <c r="P9" s="133">
        <v>160</v>
      </c>
      <c r="Q9" s="136"/>
      <c r="R9" s="122" t="s">
        <v>587</v>
      </c>
      <c r="S9" s="675">
        <v>20</v>
      </c>
      <c r="T9" s="676"/>
      <c r="U9" s="132"/>
      <c r="V9" s="126" t="s">
        <v>341</v>
      </c>
      <c r="W9" s="133">
        <v>160</v>
      </c>
      <c r="X9" s="136"/>
    </row>
    <row r="10" spans="1:24" ht="18" customHeight="1" x14ac:dyDescent="0.15">
      <c r="A10" s="697"/>
      <c r="B10" s="122" t="s">
        <v>468</v>
      </c>
      <c r="C10" s="133">
        <v>3500</v>
      </c>
      <c r="D10" s="132"/>
      <c r="E10" s="662" t="s">
        <v>10</v>
      </c>
      <c r="F10" s="657"/>
      <c r="G10" s="506">
        <v>1400</v>
      </c>
      <c r="H10" s="136"/>
      <c r="I10" s="656" t="s">
        <v>139</v>
      </c>
      <c r="J10" s="662"/>
      <c r="K10" s="657"/>
      <c r="L10" s="675">
        <v>2650</v>
      </c>
      <c r="M10" s="676"/>
      <c r="N10" s="132"/>
      <c r="O10" s="582" t="s">
        <v>557</v>
      </c>
      <c r="P10" s="133">
        <v>30</v>
      </c>
      <c r="Q10" s="136"/>
      <c r="R10" s="544" t="s">
        <v>619</v>
      </c>
      <c r="S10" s="675">
        <v>10</v>
      </c>
      <c r="T10" s="676"/>
      <c r="U10" s="132"/>
      <c r="V10" s="417" t="s">
        <v>142</v>
      </c>
      <c r="W10" s="133">
        <v>530</v>
      </c>
      <c r="X10" s="136"/>
    </row>
    <row r="11" spans="1:24" ht="18" customHeight="1" x14ac:dyDescent="0.15">
      <c r="A11" s="697"/>
      <c r="B11" s="122" t="s">
        <v>469</v>
      </c>
      <c r="C11" s="133">
        <v>2000</v>
      </c>
      <c r="D11" s="132"/>
      <c r="E11" s="662" t="s">
        <v>321</v>
      </c>
      <c r="F11" s="657"/>
      <c r="G11" s="506">
        <v>550</v>
      </c>
      <c r="H11" s="136"/>
      <c r="I11" s="672" t="s">
        <v>140</v>
      </c>
      <c r="J11" s="673"/>
      <c r="K11" s="674"/>
      <c r="L11" s="675">
        <v>1700</v>
      </c>
      <c r="M11" s="676"/>
      <c r="N11" s="132"/>
      <c r="O11" s="126" t="s">
        <v>473</v>
      </c>
      <c r="P11" s="133">
        <v>110</v>
      </c>
      <c r="Q11" s="136"/>
      <c r="R11" s="416" t="s">
        <v>12</v>
      </c>
      <c r="S11" s="675">
        <v>20</v>
      </c>
      <c r="T11" s="676"/>
      <c r="U11" s="132"/>
      <c r="V11" s="126" t="s">
        <v>342</v>
      </c>
      <c r="W11" s="451" t="s">
        <v>472</v>
      </c>
      <c r="X11" s="245"/>
    </row>
    <row r="12" spans="1:24" ht="18" customHeight="1" x14ac:dyDescent="0.15">
      <c r="A12" s="697"/>
      <c r="B12" s="122" t="s">
        <v>308</v>
      </c>
      <c r="C12" s="451" t="s">
        <v>177</v>
      </c>
      <c r="D12" s="250"/>
      <c r="E12" s="656" t="s">
        <v>322</v>
      </c>
      <c r="F12" s="657"/>
      <c r="G12" s="506">
        <v>250</v>
      </c>
      <c r="H12" s="136"/>
      <c r="I12" s="656" t="s">
        <v>12</v>
      </c>
      <c r="J12" s="662"/>
      <c r="K12" s="657"/>
      <c r="L12" s="675">
        <v>100</v>
      </c>
      <c r="M12" s="676"/>
      <c r="N12" s="132"/>
      <c r="O12" s="122" t="s">
        <v>474</v>
      </c>
      <c r="P12" s="133">
        <v>200</v>
      </c>
      <c r="Q12" s="136"/>
      <c r="R12" s="533" t="s">
        <v>632</v>
      </c>
      <c r="S12" s="675">
        <v>10</v>
      </c>
      <c r="T12" s="676"/>
      <c r="U12" s="132"/>
      <c r="V12" s="130" t="s">
        <v>143</v>
      </c>
      <c r="W12" s="133">
        <v>260</v>
      </c>
      <c r="X12" s="136"/>
    </row>
    <row r="13" spans="1:24" ht="18" customHeight="1" x14ac:dyDescent="0.15">
      <c r="A13" s="697"/>
      <c r="B13" s="544" t="s">
        <v>620</v>
      </c>
      <c r="C13" s="133">
        <v>3990</v>
      </c>
      <c r="D13" s="132"/>
      <c r="E13" s="656" t="s">
        <v>312</v>
      </c>
      <c r="F13" s="657"/>
      <c r="G13" s="506">
        <v>1250</v>
      </c>
      <c r="H13" s="136"/>
      <c r="I13" s="663" t="s">
        <v>580</v>
      </c>
      <c r="J13" s="664"/>
      <c r="K13" s="665"/>
      <c r="L13" s="710" t="s">
        <v>177</v>
      </c>
      <c r="M13" s="711"/>
      <c r="N13" s="250"/>
      <c r="O13" s="126" t="s">
        <v>475</v>
      </c>
      <c r="P13" s="133">
        <v>80</v>
      </c>
      <c r="Q13" s="136"/>
      <c r="R13" s="122" t="s">
        <v>324</v>
      </c>
      <c r="S13" s="706">
        <v>250</v>
      </c>
      <c r="T13" s="707"/>
      <c r="U13" s="132"/>
      <c r="V13" s="582" t="s">
        <v>557</v>
      </c>
      <c r="W13" s="133">
        <v>80</v>
      </c>
      <c r="X13" s="136"/>
    </row>
    <row r="14" spans="1:24" ht="18" customHeight="1" x14ac:dyDescent="0.15">
      <c r="A14" s="697"/>
      <c r="B14" s="122" t="s">
        <v>310</v>
      </c>
      <c r="C14" s="133">
        <v>3170</v>
      </c>
      <c r="D14" s="132"/>
      <c r="E14" s="656" t="s">
        <v>323</v>
      </c>
      <c r="F14" s="657"/>
      <c r="G14" s="506">
        <v>250</v>
      </c>
      <c r="H14" s="136"/>
      <c r="I14" s="663" t="s">
        <v>618</v>
      </c>
      <c r="J14" s="662"/>
      <c r="K14" s="657"/>
      <c r="L14" s="675">
        <v>10</v>
      </c>
      <c r="M14" s="676"/>
      <c r="N14" s="132"/>
      <c r="O14" s="126" t="s">
        <v>476</v>
      </c>
      <c r="P14" s="133">
        <v>80</v>
      </c>
      <c r="Q14" s="136"/>
      <c r="R14" s="122" t="s">
        <v>334</v>
      </c>
      <c r="S14" s="706">
        <v>150</v>
      </c>
      <c r="T14" s="707"/>
      <c r="U14" s="132"/>
      <c r="V14" s="126" t="s">
        <v>343</v>
      </c>
      <c r="W14" s="133">
        <v>90</v>
      </c>
      <c r="X14" s="136"/>
    </row>
    <row r="15" spans="1:24" ht="18" customHeight="1" x14ac:dyDescent="0.15">
      <c r="A15" s="697"/>
      <c r="B15" s="544" t="s">
        <v>621</v>
      </c>
      <c r="C15" s="133">
        <v>1520</v>
      </c>
      <c r="D15" s="132"/>
      <c r="E15" s="656" t="s">
        <v>324</v>
      </c>
      <c r="F15" s="657"/>
      <c r="G15" s="506">
        <v>1300</v>
      </c>
      <c r="H15" s="136"/>
      <c r="I15" s="663" t="s">
        <v>619</v>
      </c>
      <c r="J15" s="662"/>
      <c r="K15" s="657"/>
      <c r="L15" s="675">
        <v>20</v>
      </c>
      <c r="M15" s="676"/>
      <c r="N15" s="132"/>
      <c r="O15" s="417" t="s">
        <v>12</v>
      </c>
      <c r="P15" s="133">
        <v>40</v>
      </c>
      <c r="Q15" s="136"/>
      <c r="R15" s="122" t="s">
        <v>336</v>
      </c>
      <c r="S15" s="706">
        <v>40</v>
      </c>
      <c r="T15" s="707"/>
      <c r="U15" s="132"/>
      <c r="V15" s="126" t="s">
        <v>344</v>
      </c>
      <c r="W15" s="133">
        <v>140</v>
      </c>
      <c r="X15" s="136"/>
    </row>
    <row r="16" spans="1:24" ht="18" customHeight="1" x14ac:dyDescent="0.15">
      <c r="A16" s="697"/>
      <c r="B16" s="416" t="s">
        <v>8</v>
      </c>
      <c r="C16" s="133">
        <v>2070</v>
      </c>
      <c r="D16" s="132"/>
      <c r="E16" s="656" t="s">
        <v>325</v>
      </c>
      <c r="F16" s="657"/>
      <c r="G16" s="506">
        <v>950</v>
      </c>
      <c r="H16" s="136"/>
      <c r="I16" s="656" t="s">
        <v>329</v>
      </c>
      <c r="J16" s="662"/>
      <c r="K16" s="657"/>
      <c r="L16" s="675">
        <v>2350</v>
      </c>
      <c r="M16" s="676"/>
      <c r="N16" s="132"/>
      <c r="O16" s="126" t="s">
        <v>434</v>
      </c>
      <c r="P16" s="454" t="s">
        <v>177</v>
      </c>
      <c r="Q16" s="534"/>
      <c r="R16" s="122" t="s">
        <v>338</v>
      </c>
      <c r="S16" s="706">
        <v>10</v>
      </c>
      <c r="T16" s="707"/>
      <c r="U16" s="132"/>
      <c r="V16" s="122" t="s">
        <v>474</v>
      </c>
      <c r="W16" s="133">
        <v>210</v>
      </c>
      <c r="X16" s="136"/>
    </row>
    <row r="17" spans="1:24" ht="18" customHeight="1" x14ac:dyDescent="0.15">
      <c r="A17" s="697"/>
      <c r="B17" s="122" t="s">
        <v>311</v>
      </c>
      <c r="C17" s="451" t="s">
        <v>177</v>
      </c>
      <c r="D17" s="250"/>
      <c r="E17" s="656" t="s">
        <v>326</v>
      </c>
      <c r="F17" s="657"/>
      <c r="G17" s="506">
        <v>1400</v>
      </c>
      <c r="H17" s="136"/>
      <c r="I17" s="656" t="s">
        <v>330</v>
      </c>
      <c r="J17" s="662"/>
      <c r="K17" s="657"/>
      <c r="L17" s="675">
        <v>1350</v>
      </c>
      <c r="M17" s="676"/>
      <c r="N17" s="132"/>
      <c r="O17" s="604" t="s">
        <v>619</v>
      </c>
      <c r="P17" s="133">
        <v>10</v>
      </c>
      <c r="Q17" s="136"/>
      <c r="R17" s="129"/>
      <c r="S17" s="675"/>
      <c r="T17" s="676"/>
      <c r="U17" s="140"/>
      <c r="V17" s="122" t="s">
        <v>478</v>
      </c>
      <c r="W17" s="133">
        <v>70</v>
      </c>
      <c r="X17" s="136"/>
    </row>
    <row r="18" spans="1:24" ht="18" customHeight="1" x14ac:dyDescent="0.15">
      <c r="A18" s="697"/>
      <c r="B18" s="122" t="s">
        <v>312</v>
      </c>
      <c r="C18" s="133">
        <v>2110</v>
      </c>
      <c r="D18" s="132"/>
      <c r="E18" s="656" t="s">
        <v>481</v>
      </c>
      <c r="F18" s="657"/>
      <c r="G18" s="506">
        <v>900</v>
      </c>
      <c r="H18" s="136"/>
      <c r="I18" s="656" t="s">
        <v>107</v>
      </c>
      <c r="J18" s="662"/>
      <c r="K18" s="657"/>
      <c r="L18" s="675">
        <v>600</v>
      </c>
      <c r="M18" s="676"/>
      <c r="N18" s="132"/>
      <c r="O18" s="603" t="s">
        <v>324</v>
      </c>
      <c r="P18" s="133">
        <v>120</v>
      </c>
      <c r="Q18" s="136"/>
      <c r="R18" s="129"/>
      <c r="S18" s="675"/>
      <c r="T18" s="676"/>
      <c r="U18" s="140"/>
      <c r="V18" s="126" t="s">
        <v>345</v>
      </c>
      <c r="W18" s="133">
        <v>90</v>
      </c>
      <c r="X18" s="136"/>
    </row>
    <row r="19" spans="1:24" ht="18" customHeight="1" x14ac:dyDescent="0.15">
      <c r="A19" s="697"/>
      <c r="B19" s="533" t="s">
        <v>470</v>
      </c>
      <c r="C19" s="133">
        <v>2860</v>
      </c>
      <c r="D19" s="132"/>
      <c r="E19" s="656" t="s">
        <v>467</v>
      </c>
      <c r="F19" s="657"/>
      <c r="G19" s="506">
        <v>600</v>
      </c>
      <c r="H19" s="136"/>
      <c r="I19" s="656" t="s">
        <v>331</v>
      </c>
      <c r="J19" s="662"/>
      <c r="K19" s="657"/>
      <c r="L19" s="675">
        <v>1000</v>
      </c>
      <c r="M19" s="676"/>
      <c r="N19" s="132"/>
      <c r="O19" s="603" t="s">
        <v>11</v>
      </c>
      <c r="P19" s="133">
        <v>530</v>
      </c>
      <c r="Q19" s="136"/>
      <c r="R19" s="62"/>
      <c r="S19" s="675"/>
      <c r="T19" s="676"/>
      <c r="U19" s="140"/>
      <c r="V19" s="126" t="s">
        <v>109</v>
      </c>
      <c r="W19" s="133">
        <v>70</v>
      </c>
      <c r="X19" s="136"/>
    </row>
    <row r="20" spans="1:24" ht="18" customHeight="1" x14ac:dyDescent="0.15">
      <c r="A20" s="697"/>
      <c r="B20" s="122" t="s">
        <v>313</v>
      </c>
      <c r="C20" s="133">
        <v>720</v>
      </c>
      <c r="D20" s="132"/>
      <c r="E20" s="656" t="s">
        <v>466</v>
      </c>
      <c r="F20" s="657"/>
      <c r="G20" s="506">
        <v>600</v>
      </c>
      <c r="H20" s="136"/>
      <c r="I20" s="663" t="s">
        <v>141</v>
      </c>
      <c r="J20" s="664"/>
      <c r="K20" s="665"/>
      <c r="L20" s="710" t="s">
        <v>177</v>
      </c>
      <c r="M20" s="711"/>
      <c r="N20" s="250"/>
      <c r="O20" s="603" t="s">
        <v>430</v>
      </c>
      <c r="P20" s="133">
        <v>80</v>
      </c>
      <c r="Q20" s="136"/>
      <c r="R20" s="62"/>
      <c r="S20" s="675"/>
      <c r="T20" s="676"/>
      <c r="U20" s="140"/>
      <c r="V20" s="541" t="s">
        <v>579</v>
      </c>
      <c r="W20" s="451" t="s">
        <v>177</v>
      </c>
      <c r="X20" s="245"/>
    </row>
    <row r="21" spans="1:24" ht="18" customHeight="1" x14ac:dyDescent="0.15">
      <c r="A21" s="697"/>
      <c r="B21" s="122" t="s">
        <v>314</v>
      </c>
      <c r="C21" s="451" t="s">
        <v>177</v>
      </c>
      <c r="D21" s="250"/>
      <c r="E21" s="656" t="s">
        <v>11</v>
      </c>
      <c r="F21" s="657"/>
      <c r="G21" s="506">
        <v>350</v>
      </c>
      <c r="H21" s="136"/>
      <c r="I21" s="663" t="s">
        <v>555</v>
      </c>
      <c r="J21" s="664"/>
      <c r="K21" s="665"/>
      <c r="L21" s="675">
        <v>10</v>
      </c>
      <c r="M21" s="676"/>
      <c r="N21" s="132"/>
      <c r="O21" s="603" t="s">
        <v>316</v>
      </c>
      <c r="P21" s="133">
        <v>90</v>
      </c>
      <c r="Q21" s="136"/>
      <c r="R21" s="62"/>
      <c r="S21" s="675"/>
      <c r="T21" s="676"/>
      <c r="U21" s="140"/>
      <c r="V21" s="589" t="s">
        <v>346</v>
      </c>
      <c r="W21" s="133">
        <v>480</v>
      </c>
      <c r="X21" s="136"/>
    </row>
    <row r="22" spans="1:24" ht="18" customHeight="1" x14ac:dyDescent="0.15">
      <c r="A22" s="697"/>
      <c r="B22" s="122" t="s">
        <v>13</v>
      </c>
      <c r="C22" s="133">
        <v>2470</v>
      </c>
      <c r="D22" s="132"/>
      <c r="E22" s="656" t="s">
        <v>435</v>
      </c>
      <c r="F22" s="657"/>
      <c r="G22" s="506">
        <v>250</v>
      </c>
      <c r="H22" s="136"/>
      <c r="I22" s="663" t="s">
        <v>556</v>
      </c>
      <c r="J22" s="664"/>
      <c r="K22" s="665"/>
      <c r="L22" s="675">
        <v>70</v>
      </c>
      <c r="M22" s="676"/>
      <c r="N22" s="132"/>
      <c r="O22" s="603" t="s">
        <v>335</v>
      </c>
      <c r="P22" s="133">
        <v>650</v>
      </c>
      <c r="Q22" s="136"/>
      <c r="R22" s="62"/>
      <c r="S22" s="675"/>
      <c r="T22" s="676"/>
      <c r="U22" s="140"/>
      <c r="V22" s="589" t="s">
        <v>347</v>
      </c>
      <c r="W22" s="133">
        <v>290</v>
      </c>
      <c r="X22" s="136"/>
    </row>
    <row r="23" spans="1:24" ht="18" customHeight="1" x14ac:dyDescent="0.15">
      <c r="A23" s="697"/>
      <c r="B23" s="122" t="s">
        <v>14</v>
      </c>
      <c r="C23" s="133">
        <v>1570</v>
      </c>
      <c r="D23" s="132"/>
      <c r="E23" s="693"/>
      <c r="F23" s="691"/>
      <c r="G23" s="133"/>
      <c r="H23" s="137"/>
      <c r="I23" s="693"/>
      <c r="J23" s="690"/>
      <c r="K23" s="691"/>
      <c r="L23" s="675"/>
      <c r="M23" s="676"/>
      <c r="N23" s="250"/>
      <c r="O23" s="603" t="s">
        <v>336</v>
      </c>
      <c r="P23" s="133">
        <v>230</v>
      </c>
      <c r="Q23" s="136"/>
      <c r="R23" s="62"/>
      <c r="S23" s="675"/>
      <c r="T23" s="676"/>
      <c r="U23" s="140"/>
      <c r="V23" s="417" t="s">
        <v>118</v>
      </c>
      <c r="W23" s="133">
        <v>160</v>
      </c>
      <c r="X23" s="136"/>
    </row>
    <row r="24" spans="1:24" ht="18" customHeight="1" x14ac:dyDescent="0.15">
      <c r="A24" s="697"/>
      <c r="B24" s="122" t="s">
        <v>471</v>
      </c>
      <c r="C24" s="133">
        <v>2380</v>
      </c>
      <c r="D24" s="132"/>
      <c r="E24" s="690"/>
      <c r="F24" s="691"/>
      <c r="G24" s="133"/>
      <c r="H24" s="137"/>
      <c r="I24" s="693"/>
      <c r="J24" s="690"/>
      <c r="K24" s="691"/>
      <c r="L24" s="675"/>
      <c r="M24" s="676"/>
      <c r="N24" s="250"/>
      <c r="O24" s="122" t="s">
        <v>587</v>
      </c>
      <c r="P24" s="133">
        <v>40</v>
      </c>
      <c r="Q24" s="136"/>
      <c r="R24" s="62"/>
      <c r="S24" s="675"/>
      <c r="T24" s="676"/>
      <c r="U24" s="140"/>
      <c r="V24" s="589" t="s">
        <v>348</v>
      </c>
      <c r="W24" s="133">
        <v>200</v>
      </c>
      <c r="X24" s="136"/>
    </row>
    <row r="25" spans="1:24" ht="18" customHeight="1" x14ac:dyDescent="0.15">
      <c r="A25" s="697"/>
      <c r="B25" s="122" t="s">
        <v>315</v>
      </c>
      <c r="C25" s="133">
        <v>2760</v>
      </c>
      <c r="D25" s="132"/>
      <c r="E25" s="690"/>
      <c r="F25" s="691"/>
      <c r="G25" s="133"/>
      <c r="H25" s="137"/>
      <c r="I25" s="693"/>
      <c r="J25" s="690"/>
      <c r="K25" s="691"/>
      <c r="L25" s="675"/>
      <c r="M25" s="676"/>
      <c r="N25" s="250"/>
      <c r="O25" s="122" t="s">
        <v>477</v>
      </c>
      <c r="P25" s="133">
        <v>50</v>
      </c>
      <c r="Q25" s="136"/>
      <c r="R25" s="62"/>
      <c r="S25" s="675"/>
      <c r="T25" s="676"/>
      <c r="U25" s="140"/>
      <c r="V25" s="544" t="s">
        <v>587</v>
      </c>
      <c r="W25" s="133">
        <v>30</v>
      </c>
      <c r="X25" s="601"/>
    </row>
    <row r="26" spans="1:24" ht="18" customHeight="1" x14ac:dyDescent="0.15">
      <c r="A26" s="697"/>
      <c r="B26" s="122" t="s">
        <v>316</v>
      </c>
      <c r="C26" s="133">
        <v>2050</v>
      </c>
      <c r="D26" s="132"/>
      <c r="E26" s="690"/>
      <c r="F26" s="691"/>
      <c r="G26" s="133"/>
      <c r="H26" s="137"/>
      <c r="I26" s="693"/>
      <c r="J26" s="690"/>
      <c r="K26" s="691"/>
      <c r="L26" s="675"/>
      <c r="M26" s="676"/>
      <c r="N26" s="140"/>
      <c r="O26" s="537" t="s">
        <v>18</v>
      </c>
      <c r="P26" s="133">
        <v>20</v>
      </c>
      <c r="Q26" s="136"/>
      <c r="R26" s="62"/>
      <c r="S26" s="675"/>
      <c r="T26" s="676"/>
      <c r="U26" s="140"/>
      <c r="V26" s="122" t="s">
        <v>477</v>
      </c>
      <c r="W26" s="133">
        <v>10</v>
      </c>
      <c r="X26" s="601"/>
    </row>
    <row r="27" spans="1:24" ht="18" customHeight="1" x14ac:dyDescent="0.15">
      <c r="A27" s="697"/>
      <c r="B27" s="416" t="s">
        <v>138</v>
      </c>
      <c r="C27" s="451" t="s">
        <v>177</v>
      </c>
      <c r="D27" s="250"/>
      <c r="E27" s="690"/>
      <c r="F27" s="691"/>
      <c r="G27" s="133"/>
      <c r="H27" s="137"/>
      <c r="I27" s="693"/>
      <c r="J27" s="690"/>
      <c r="K27" s="691"/>
      <c r="L27" s="675"/>
      <c r="M27" s="676"/>
      <c r="N27" s="140"/>
      <c r="O27" s="64"/>
      <c r="P27" s="133"/>
      <c r="Q27" s="137"/>
      <c r="R27" s="62"/>
      <c r="S27" s="675"/>
      <c r="T27" s="676"/>
      <c r="U27" s="140"/>
      <c r="V27" s="604" t="s">
        <v>619</v>
      </c>
      <c r="W27" s="133">
        <v>20</v>
      </c>
      <c r="X27" s="601"/>
    </row>
    <row r="28" spans="1:24" ht="18" customHeight="1" x14ac:dyDescent="0.15">
      <c r="A28" s="697"/>
      <c r="B28" s="122" t="s">
        <v>317</v>
      </c>
      <c r="C28" s="133">
        <v>2820</v>
      </c>
      <c r="D28" s="132"/>
      <c r="E28" s="690"/>
      <c r="F28" s="691"/>
      <c r="G28" s="133"/>
      <c r="H28" s="137"/>
      <c r="I28" s="693"/>
      <c r="J28" s="690"/>
      <c r="K28" s="691"/>
      <c r="L28" s="675"/>
      <c r="M28" s="676"/>
      <c r="N28" s="140"/>
      <c r="O28" s="64"/>
      <c r="P28" s="133"/>
      <c r="Q28" s="137"/>
      <c r="R28" s="62"/>
      <c r="S28" s="675"/>
      <c r="T28" s="676"/>
      <c r="U28" s="140"/>
      <c r="V28" s="589" t="s">
        <v>338</v>
      </c>
      <c r="W28" s="133">
        <v>50</v>
      </c>
      <c r="X28" s="136"/>
    </row>
    <row r="29" spans="1:24" ht="18" customHeight="1" x14ac:dyDescent="0.15">
      <c r="A29" s="697"/>
      <c r="B29" s="544" t="s">
        <v>553</v>
      </c>
      <c r="C29" s="133">
        <v>320</v>
      </c>
      <c r="D29" s="132"/>
      <c r="E29" s="690"/>
      <c r="F29" s="691"/>
      <c r="G29" s="133"/>
      <c r="H29" s="137"/>
      <c r="I29" s="693"/>
      <c r="J29" s="690"/>
      <c r="K29" s="691"/>
      <c r="L29" s="675"/>
      <c r="M29" s="676"/>
      <c r="N29" s="140"/>
      <c r="O29" s="64"/>
      <c r="P29" s="133"/>
      <c r="Q29" s="137"/>
      <c r="R29" s="62"/>
      <c r="S29" s="675"/>
      <c r="T29" s="676"/>
      <c r="U29" s="140"/>
      <c r="V29" s="417" t="s">
        <v>130</v>
      </c>
      <c r="W29" s="451" t="s">
        <v>177</v>
      </c>
      <c r="X29" s="245"/>
    </row>
    <row r="30" spans="1:24" ht="18" customHeight="1" x14ac:dyDescent="0.15">
      <c r="A30" s="697"/>
      <c r="B30" s="544" t="s">
        <v>554</v>
      </c>
      <c r="C30" s="133">
        <v>1170</v>
      </c>
      <c r="D30" s="132"/>
      <c r="E30" s="690"/>
      <c r="F30" s="691"/>
      <c r="G30" s="133"/>
      <c r="H30" s="137"/>
      <c r="I30" s="693"/>
      <c r="J30" s="690"/>
      <c r="K30" s="691"/>
      <c r="L30" s="675"/>
      <c r="M30" s="676"/>
      <c r="N30" s="140"/>
      <c r="O30" s="64"/>
      <c r="P30" s="133"/>
      <c r="Q30" s="137"/>
      <c r="R30" s="62"/>
      <c r="S30" s="675"/>
      <c r="T30" s="676"/>
      <c r="U30" s="140"/>
      <c r="V30" s="541" t="s">
        <v>558</v>
      </c>
      <c r="W30" s="133">
        <v>10</v>
      </c>
      <c r="X30" s="136"/>
    </row>
    <row r="31" spans="1:24" ht="18" customHeight="1" x14ac:dyDescent="0.15">
      <c r="A31" s="697"/>
      <c r="B31" s="122" t="s">
        <v>318</v>
      </c>
      <c r="C31" s="133">
        <v>1260</v>
      </c>
      <c r="D31" s="132"/>
      <c r="E31" s="690"/>
      <c r="F31" s="691"/>
      <c r="G31" s="133"/>
      <c r="H31" s="137"/>
      <c r="I31" s="693"/>
      <c r="J31" s="690"/>
      <c r="K31" s="691"/>
      <c r="L31" s="675"/>
      <c r="M31" s="676"/>
      <c r="N31" s="140"/>
      <c r="O31" s="64"/>
      <c r="P31" s="133"/>
      <c r="Q31" s="137"/>
      <c r="R31" s="62"/>
      <c r="S31" s="675"/>
      <c r="T31" s="676"/>
      <c r="U31" s="140"/>
      <c r="V31" s="541" t="s">
        <v>559</v>
      </c>
      <c r="W31" s="133">
        <v>40</v>
      </c>
      <c r="X31" s="136"/>
    </row>
    <row r="32" spans="1:24" ht="18" customHeight="1" x14ac:dyDescent="0.15">
      <c r="A32" s="697"/>
      <c r="B32" s="267" t="s">
        <v>15</v>
      </c>
      <c r="C32" s="133">
        <v>3660</v>
      </c>
      <c r="D32" s="132"/>
      <c r="E32" s="690"/>
      <c r="F32" s="691"/>
      <c r="G32" s="133"/>
      <c r="H32" s="137"/>
      <c r="I32" s="693"/>
      <c r="J32" s="690"/>
      <c r="K32" s="691"/>
      <c r="L32" s="675"/>
      <c r="M32" s="676"/>
      <c r="N32" s="140"/>
      <c r="O32" s="64"/>
      <c r="P32" s="133"/>
      <c r="Q32" s="137"/>
      <c r="R32" s="62"/>
      <c r="S32" s="675"/>
      <c r="T32" s="676"/>
      <c r="U32" s="140"/>
      <c r="V32" s="589" t="s">
        <v>349</v>
      </c>
      <c r="W32" s="133">
        <v>30</v>
      </c>
      <c r="X32" s="136"/>
    </row>
    <row r="33" spans="1:24" ht="18" customHeight="1" x14ac:dyDescent="0.15">
      <c r="A33" s="697"/>
      <c r="B33" s="267" t="s">
        <v>16</v>
      </c>
      <c r="C33" s="451" t="s">
        <v>177</v>
      </c>
      <c r="D33" s="250"/>
      <c r="E33" s="690"/>
      <c r="F33" s="691"/>
      <c r="G33" s="133"/>
      <c r="H33" s="137"/>
      <c r="I33" s="693"/>
      <c r="J33" s="690"/>
      <c r="K33" s="691"/>
      <c r="L33" s="675"/>
      <c r="M33" s="676"/>
      <c r="N33" s="140"/>
      <c r="O33" s="64"/>
      <c r="P33" s="133"/>
      <c r="Q33" s="137"/>
      <c r="R33" s="62"/>
      <c r="S33" s="675"/>
      <c r="T33" s="676"/>
      <c r="U33" s="140"/>
      <c r="V33" s="417" t="s">
        <v>19</v>
      </c>
      <c r="W33" s="133">
        <v>70</v>
      </c>
      <c r="X33" s="136"/>
    </row>
    <row r="34" spans="1:24" ht="18" customHeight="1" x14ac:dyDescent="0.15">
      <c r="A34" s="697"/>
      <c r="B34" s="267" t="s">
        <v>17</v>
      </c>
      <c r="C34" s="133">
        <v>2810</v>
      </c>
      <c r="D34" s="132"/>
      <c r="E34" s="690"/>
      <c r="F34" s="691"/>
      <c r="G34" s="133"/>
      <c r="H34" s="137"/>
      <c r="I34" s="693"/>
      <c r="J34" s="690"/>
      <c r="K34" s="691"/>
      <c r="L34" s="675"/>
      <c r="M34" s="676"/>
      <c r="N34" s="140"/>
      <c r="O34" s="64"/>
      <c r="P34" s="133"/>
      <c r="Q34" s="137"/>
      <c r="R34" s="62"/>
      <c r="S34" s="675"/>
      <c r="T34" s="676"/>
      <c r="U34" s="140"/>
      <c r="V34" s="417" t="s">
        <v>87</v>
      </c>
      <c r="W34" s="451" t="s">
        <v>177</v>
      </c>
      <c r="X34" s="245"/>
    </row>
    <row r="35" spans="1:24" ht="18" customHeight="1" x14ac:dyDescent="0.15">
      <c r="A35" s="697"/>
      <c r="B35" s="121"/>
      <c r="C35" s="454"/>
      <c r="D35" s="512"/>
      <c r="E35" s="690"/>
      <c r="F35" s="691"/>
      <c r="G35" s="133"/>
      <c r="H35" s="137"/>
      <c r="I35" s="693"/>
      <c r="J35" s="690"/>
      <c r="K35" s="691"/>
      <c r="L35" s="675"/>
      <c r="M35" s="676"/>
      <c r="N35" s="140"/>
      <c r="O35" s="64"/>
      <c r="P35" s="133"/>
      <c r="Q35" s="137"/>
      <c r="R35" s="62"/>
      <c r="S35" s="675"/>
      <c r="T35" s="676"/>
      <c r="U35" s="140"/>
      <c r="V35" s="417" t="s">
        <v>18</v>
      </c>
      <c r="W35" s="133">
        <v>60</v>
      </c>
      <c r="X35" s="136"/>
    </row>
    <row r="36" spans="1:24" ht="18" customHeight="1" x14ac:dyDescent="0.15">
      <c r="A36" s="697"/>
      <c r="B36" s="122"/>
      <c r="C36" s="451"/>
      <c r="D36" s="250"/>
      <c r="E36" s="690"/>
      <c r="F36" s="691"/>
      <c r="G36" s="133"/>
      <c r="H36" s="137"/>
      <c r="I36" s="693"/>
      <c r="J36" s="690"/>
      <c r="K36" s="691"/>
      <c r="L36" s="675"/>
      <c r="M36" s="676"/>
      <c r="N36" s="140"/>
      <c r="O36" s="64"/>
      <c r="P36" s="133"/>
      <c r="Q36" s="137"/>
      <c r="R36" s="62"/>
      <c r="S36" s="675"/>
      <c r="T36" s="676"/>
      <c r="U36" s="140"/>
      <c r="V36" s="64"/>
      <c r="W36" s="133"/>
      <c r="X36" s="137"/>
    </row>
    <row r="37" spans="1:24" ht="18" customHeight="1" x14ac:dyDescent="0.15">
      <c r="A37" s="697"/>
      <c r="B37" s="121"/>
      <c r="C37" s="454"/>
      <c r="D37" s="512"/>
      <c r="E37" s="690"/>
      <c r="F37" s="691"/>
      <c r="G37" s="133"/>
      <c r="H37" s="137"/>
      <c r="I37" s="693"/>
      <c r="J37" s="690"/>
      <c r="K37" s="691"/>
      <c r="L37" s="675"/>
      <c r="M37" s="676"/>
      <c r="N37" s="140"/>
      <c r="O37" s="64"/>
      <c r="P37" s="133"/>
      <c r="Q37" s="137"/>
      <c r="R37" s="62"/>
      <c r="S37" s="675"/>
      <c r="T37" s="676"/>
      <c r="U37" s="140"/>
      <c r="V37" s="64"/>
      <c r="W37" s="133"/>
      <c r="X37" s="137"/>
    </row>
    <row r="38" spans="1:24" ht="18" customHeight="1" x14ac:dyDescent="0.15">
      <c r="A38" s="697"/>
      <c r="B38" s="121"/>
      <c r="C38" s="454"/>
      <c r="D38" s="512"/>
      <c r="E38" s="690"/>
      <c r="F38" s="691"/>
      <c r="G38" s="133"/>
      <c r="H38" s="137"/>
      <c r="I38" s="693"/>
      <c r="J38" s="690"/>
      <c r="K38" s="691"/>
      <c r="L38" s="675"/>
      <c r="M38" s="676"/>
      <c r="N38" s="140"/>
      <c r="O38" s="64"/>
      <c r="P38" s="133"/>
      <c r="Q38" s="137"/>
      <c r="R38" s="62"/>
      <c r="S38" s="675"/>
      <c r="T38" s="676"/>
      <c r="U38" s="140"/>
      <c r="V38" s="64"/>
      <c r="W38" s="133"/>
      <c r="X38" s="137"/>
    </row>
    <row r="39" spans="1:24" ht="18" customHeight="1" x14ac:dyDescent="0.15">
      <c r="A39" s="697"/>
      <c r="B39" s="122"/>
      <c r="C39" s="451"/>
      <c r="D39" s="250"/>
      <c r="E39" s="690"/>
      <c r="F39" s="691"/>
      <c r="G39" s="133"/>
      <c r="H39" s="137"/>
      <c r="I39" s="693"/>
      <c r="J39" s="690"/>
      <c r="K39" s="691"/>
      <c r="L39" s="675"/>
      <c r="M39" s="676"/>
      <c r="N39" s="140"/>
      <c r="O39" s="64"/>
      <c r="P39" s="133"/>
      <c r="Q39" s="137"/>
      <c r="R39" s="62"/>
      <c r="S39" s="675"/>
      <c r="T39" s="676"/>
      <c r="U39" s="140"/>
      <c r="V39" s="64"/>
      <c r="W39" s="133"/>
      <c r="X39" s="137"/>
    </row>
    <row r="40" spans="1:24" ht="18" customHeight="1" x14ac:dyDescent="0.15">
      <c r="A40" s="697"/>
      <c r="B40" s="226"/>
      <c r="C40" s="428"/>
      <c r="D40" s="227"/>
      <c r="E40" s="724"/>
      <c r="F40" s="725"/>
      <c r="G40" s="134"/>
      <c r="H40" s="138"/>
      <c r="I40" s="718"/>
      <c r="J40" s="719"/>
      <c r="K40" s="720"/>
      <c r="L40" s="708"/>
      <c r="M40" s="709"/>
      <c r="N40" s="141"/>
      <c r="O40" s="75"/>
      <c r="P40" s="134"/>
      <c r="Q40" s="138"/>
      <c r="R40" s="76"/>
      <c r="S40" s="708"/>
      <c r="T40" s="709"/>
      <c r="U40" s="141"/>
      <c r="V40" s="75"/>
      <c r="W40" s="134"/>
      <c r="X40" s="138"/>
    </row>
    <row r="41" spans="1:24" ht="18" customHeight="1" x14ac:dyDescent="0.15">
      <c r="A41" s="697"/>
      <c r="B41" s="226"/>
      <c r="C41" s="428"/>
      <c r="D41" s="227"/>
      <c r="E41" s="724"/>
      <c r="F41" s="725"/>
      <c r="G41" s="134"/>
      <c r="H41" s="138"/>
      <c r="I41" s="718"/>
      <c r="J41" s="719"/>
      <c r="K41" s="720"/>
      <c r="L41" s="708"/>
      <c r="M41" s="709"/>
      <c r="N41" s="141"/>
      <c r="O41" s="75"/>
      <c r="P41" s="134"/>
      <c r="Q41" s="138"/>
      <c r="R41" s="76"/>
      <c r="S41" s="708"/>
      <c r="T41" s="709"/>
      <c r="U41" s="141"/>
      <c r="V41" s="75"/>
      <c r="W41" s="134"/>
      <c r="X41" s="138"/>
    </row>
    <row r="42" spans="1:24" ht="18" customHeight="1" x14ac:dyDescent="0.15">
      <c r="A42" s="697"/>
      <c r="B42" s="226"/>
      <c r="C42" s="428"/>
      <c r="D42" s="227"/>
      <c r="E42" s="724"/>
      <c r="F42" s="725"/>
      <c r="G42" s="134"/>
      <c r="H42" s="138"/>
      <c r="I42" s="718"/>
      <c r="J42" s="719"/>
      <c r="K42" s="720"/>
      <c r="L42" s="708"/>
      <c r="M42" s="709"/>
      <c r="N42" s="141"/>
      <c r="O42" s="75"/>
      <c r="P42" s="134"/>
      <c r="Q42" s="138"/>
      <c r="R42" s="76"/>
      <c r="S42" s="708"/>
      <c r="T42" s="709"/>
      <c r="U42" s="141"/>
      <c r="V42" s="75"/>
      <c r="W42" s="134"/>
      <c r="X42" s="138"/>
    </row>
    <row r="43" spans="1:24" ht="18" customHeight="1" thickBot="1" x14ac:dyDescent="0.2">
      <c r="A43" s="698"/>
      <c r="B43" s="226"/>
      <c r="C43" s="429"/>
      <c r="D43" s="227"/>
      <c r="E43" s="716"/>
      <c r="F43" s="717"/>
      <c r="G43" s="134"/>
      <c r="H43" s="138"/>
      <c r="I43" s="718"/>
      <c r="J43" s="719"/>
      <c r="K43" s="720"/>
      <c r="L43" s="708"/>
      <c r="M43" s="709"/>
      <c r="N43" s="141"/>
      <c r="O43" s="75"/>
      <c r="P43" s="134"/>
      <c r="Q43" s="138"/>
      <c r="R43" s="76"/>
      <c r="S43" s="708"/>
      <c r="T43" s="709"/>
      <c r="U43" s="141"/>
      <c r="V43" s="75"/>
      <c r="W43" s="134"/>
      <c r="X43" s="138"/>
    </row>
    <row r="44" spans="1:24" s="166" customFormat="1" ht="18" customHeight="1" thickTop="1" x14ac:dyDescent="0.15">
      <c r="A44" s="492">
        <f>SUM(C44+G44+L44+P44+S44+W44)</f>
        <v>92140</v>
      </c>
      <c r="B44" s="493" t="s">
        <v>9</v>
      </c>
      <c r="C44" s="494">
        <f>SUM(C6:C37)</f>
        <v>55770</v>
      </c>
      <c r="D44" s="495">
        <f>SUM(D6:D37)</f>
        <v>0</v>
      </c>
      <c r="E44" s="722" t="s">
        <v>9</v>
      </c>
      <c r="F44" s="723"/>
      <c r="G44" s="494">
        <f>SUM(G6:G39)</f>
        <v>13180</v>
      </c>
      <c r="H44" s="513">
        <f>SUM(H6:H39)</f>
        <v>0</v>
      </c>
      <c r="I44" s="721" t="s">
        <v>9</v>
      </c>
      <c r="J44" s="722"/>
      <c r="K44" s="723"/>
      <c r="L44" s="714">
        <f>SUM(L6:L39)</f>
        <v>13560</v>
      </c>
      <c r="M44" s="715"/>
      <c r="N44" s="495">
        <f>SUM(N6:N39)</f>
        <v>0</v>
      </c>
      <c r="O44" s="496" t="s">
        <v>9</v>
      </c>
      <c r="P44" s="494">
        <f>SUM(P6:P43)</f>
        <v>2880</v>
      </c>
      <c r="Q44" s="497">
        <f>SUM(Q6:Q43)</f>
        <v>0</v>
      </c>
      <c r="R44" s="493" t="s">
        <v>9</v>
      </c>
      <c r="S44" s="714">
        <f>SUM(S6:S39)</f>
        <v>2040</v>
      </c>
      <c r="T44" s="715"/>
      <c r="U44" s="495">
        <f>SUM(U6:U39)</f>
        <v>0</v>
      </c>
      <c r="V44" s="496" t="s">
        <v>9</v>
      </c>
      <c r="W44" s="494">
        <f>SUM(W6:W39)</f>
        <v>4710</v>
      </c>
      <c r="X44" s="497">
        <f>SUM(X6:X43)</f>
        <v>0</v>
      </c>
    </row>
    <row r="45" spans="1:24" ht="15" customHeight="1" x14ac:dyDescent="0.15">
      <c r="W45" s="712" t="str">
        <f>市郡別!P43</f>
        <v>2024年10月現在</v>
      </c>
      <c r="X45" s="713"/>
    </row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3PEYLK8nRGu0cFaUXKujiDGneq47p/4GkP9X7J5V9UEU75L/omeaHDJu+1XZs0FfMF7ulpyeG7kyslMLMWjWaw==" saltValue="I+c7I39Ko8Q1ImldVZgRMQ==" spinCount="100000" sheet="1" selectLockedCells="1"/>
  <mergeCells count="180">
    <mergeCell ref="I15:K15"/>
    <mergeCell ref="I18:K18"/>
    <mergeCell ref="L18:M18"/>
    <mergeCell ref="L16:M16"/>
    <mergeCell ref="L19:M19"/>
    <mergeCell ref="I20:K20"/>
    <mergeCell ref="I19:K19"/>
    <mergeCell ref="E38:F38"/>
    <mergeCell ref="S16:T16"/>
    <mergeCell ref="S25:T25"/>
    <mergeCell ref="L23:M23"/>
    <mergeCell ref="I25:K25"/>
    <mergeCell ref="E23:F23"/>
    <mergeCell ref="L24:M24"/>
    <mergeCell ref="S20:T20"/>
    <mergeCell ref="S21:T21"/>
    <mergeCell ref="L25:M25"/>
    <mergeCell ref="S23:T23"/>
    <mergeCell ref="S24:T24"/>
    <mergeCell ref="S22:T22"/>
    <mergeCell ref="L20:M20"/>
    <mergeCell ref="L21:M21"/>
    <mergeCell ref="S35:T35"/>
    <mergeCell ref="S33:T33"/>
    <mergeCell ref="W45:X45"/>
    <mergeCell ref="S43:T43"/>
    <mergeCell ref="S44:T44"/>
    <mergeCell ref="S38:T38"/>
    <mergeCell ref="E43:F43"/>
    <mergeCell ref="S39:T39"/>
    <mergeCell ref="I38:K38"/>
    <mergeCell ref="I39:K39"/>
    <mergeCell ref="I43:K43"/>
    <mergeCell ref="I44:K44"/>
    <mergeCell ref="L43:M43"/>
    <mergeCell ref="S40:T40"/>
    <mergeCell ref="I40:K40"/>
    <mergeCell ref="E42:F42"/>
    <mergeCell ref="I42:K42"/>
    <mergeCell ref="S41:T41"/>
    <mergeCell ref="E39:F39"/>
    <mergeCell ref="S42:T42"/>
    <mergeCell ref="E44:F44"/>
    <mergeCell ref="E40:F40"/>
    <mergeCell ref="E41:F41"/>
    <mergeCell ref="I41:K41"/>
    <mergeCell ref="L41:M41"/>
    <mergeCell ref="L44:M44"/>
    <mergeCell ref="E36:F36"/>
    <mergeCell ref="L37:M37"/>
    <mergeCell ref="S30:T30"/>
    <mergeCell ref="L30:M30"/>
    <mergeCell ref="I35:K35"/>
    <mergeCell ref="E37:F37"/>
    <mergeCell ref="S36:T36"/>
    <mergeCell ref="L34:M34"/>
    <mergeCell ref="L35:M35"/>
    <mergeCell ref="L36:M36"/>
    <mergeCell ref="S37:T37"/>
    <mergeCell ref="I31:K31"/>
    <mergeCell ref="L29:M29"/>
    <mergeCell ref="I33:K33"/>
    <mergeCell ref="I28:K28"/>
    <mergeCell ref="L26:M26"/>
    <mergeCell ref="I37:K37"/>
    <mergeCell ref="I36:K36"/>
    <mergeCell ref="S26:T26"/>
    <mergeCell ref="S27:T27"/>
    <mergeCell ref="S28:T28"/>
    <mergeCell ref="S29:T29"/>
    <mergeCell ref="S32:T32"/>
    <mergeCell ref="L31:M31"/>
    <mergeCell ref="L32:M32"/>
    <mergeCell ref="L33:M33"/>
    <mergeCell ref="S34:T34"/>
    <mergeCell ref="L39:M39"/>
    <mergeCell ref="L40:M40"/>
    <mergeCell ref="L38:M38"/>
    <mergeCell ref="L27:M27"/>
    <mergeCell ref="L42:M42"/>
    <mergeCell ref="L22:M22"/>
    <mergeCell ref="V4:X4"/>
    <mergeCell ref="E7:F7"/>
    <mergeCell ref="E8:F8"/>
    <mergeCell ref="I7:K7"/>
    <mergeCell ref="I8:K8"/>
    <mergeCell ref="E35:F35"/>
    <mergeCell ref="E33:F33"/>
    <mergeCell ref="S7:T7"/>
    <mergeCell ref="S8:T8"/>
    <mergeCell ref="I26:K26"/>
    <mergeCell ref="I29:K29"/>
    <mergeCell ref="I30:K30"/>
    <mergeCell ref="L17:M17"/>
    <mergeCell ref="L11:M11"/>
    <mergeCell ref="L12:M12"/>
    <mergeCell ref="L13:M13"/>
    <mergeCell ref="L28:M28"/>
    <mergeCell ref="L7:M7"/>
    <mergeCell ref="L10:M10"/>
    <mergeCell ref="S31:T31"/>
    <mergeCell ref="E34:F34"/>
    <mergeCell ref="E29:F29"/>
    <mergeCell ref="I17:K17"/>
    <mergeCell ref="I21:K21"/>
    <mergeCell ref="I22:K22"/>
    <mergeCell ref="S9:T9"/>
    <mergeCell ref="S10:T10"/>
    <mergeCell ref="S11:T11"/>
    <mergeCell ref="S12:T12"/>
    <mergeCell ref="S18:T18"/>
    <mergeCell ref="S19:T19"/>
    <mergeCell ref="S13:T13"/>
    <mergeCell ref="S14:T14"/>
    <mergeCell ref="S17:T17"/>
    <mergeCell ref="S15:T15"/>
    <mergeCell ref="E10:F10"/>
    <mergeCell ref="E12:F12"/>
    <mergeCell ref="E21:F21"/>
    <mergeCell ref="E30:F30"/>
    <mergeCell ref="I27:K27"/>
    <mergeCell ref="I34:K34"/>
    <mergeCell ref="I32:K32"/>
    <mergeCell ref="E6:F6"/>
    <mergeCell ref="S6:T6"/>
    <mergeCell ref="I6:K6"/>
    <mergeCell ref="L5:M5"/>
    <mergeCell ref="L6:M6"/>
    <mergeCell ref="E4:H4"/>
    <mergeCell ref="E5:F5"/>
    <mergeCell ref="L8:M8"/>
    <mergeCell ref="L9:M9"/>
    <mergeCell ref="E26:F26"/>
    <mergeCell ref="E27:F27"/>
    <mergeCell ref="E32:F32"/>
    <mergeCell ref="E20:F20"/>
    <mergeCell ref="E28:F28"/>
    <mergeCell ref="E31:F31"/>
    <mergeCell ref="E24:F24"/>
    <mergeCell ref="E25:F25"/>
    <mergeCell ref="F1:L1"/>
    <mergeCell ref="E14:F14"/>
    <mergeCell ref="E18:F18"/>
    <mergeCell ref="E22:F22"/>
    <mergeCell ref="E16:F16"/>
    <mergeCell ref="E17:F17"/>
    <mergeCell ref="E19:F19"/>
    <mergeCell ref="L14:M14"/>
    <mergeCell ref="M1:N1"/>
    <mergeCell ref="I9:K9"/>
    <mergeCell ref="I23:K23"/>
    <mergeCell ref="I24:K24"/>
    <mergeCell ref="I16:K16"/>
    <mergeCell ref="A2:E2"/>
    <mergeCell ref="A6:A43"/>
    <mergeCell ref="B4:D4"/>
    <mergeCell ref="A4:A5"/>
    <mergeCell ref="E15:F15"/>
    <mergeCell ref="S5:T5"/>
    <mergeCell ref="I5:K5"/>
    <mergeCell ref="I10:K10"/>
    <mergeCell ref="I13:K13"/>
    <mergeCell ref="I14:K14"/>
    <mergeCell ref="E9:F9"/>
    <mergeCell ref="O1:S1"/>
    <mergeCell ref="O2:S2"/>
    <mergeCell ref="I11:K11"/>
    <mergeCell ref="I12:K12"/>
    <mergeCell ref="L15:M15"/>
    <mergeCell ref="T1:X1"/>
    <mergeCell ref="F2:H2"/>
    <mergeCell ref="I2:L2"/>
    <mergeCell ref="M2:N2"/>
    <mergeCell ref="T2:X2"/>
    <mergeCell ref="E11:F11"/>
    <mergeCell ref="E13:F13"/>
    <mergeCell ref="A1:E1"/>
    <mergeCell ref="O4:Q4"/>
    <mergeCell ref="I4:N4"/>
    <mergeCell ref="R4:U4"/>
  </mergeCells>
  <phoneticPr fontId="3"/>
  <dataValidations count="2">
    <dataValidation type="decimal" operator="lessThanOrEqual" allowBlank="1" showInputMessage="1" showErrorMessage="1" error="部数を超えています" sqref="X6:X35 H6:H22 N6 N20 Q6:Q26 N23:N25 N13 D6:D39" xr:uid="{00000000-0002-0000-0100-000000000000}">
      <formula1>C6</formula1>
    </dataValidation>
    <dataValidation type="decimal" operator="lessThanOrEqual" allowBlank="1" showInputMessage="1" showErrorMessage="1" error="部数を超えています" sqref="N14:N19 N21:N22 N7:N12 U6:U16" xr:uid="{00000000-0002-0000-01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X58"/>
  <sheetViews>
    <sheetView showZeros="0" zoomScale="68" zoomScaleNormal="68" workbookViewId="0">
      <selection activeCell="D7" sqref="D7"/>
    </sheetView>
  </sheetViews>
  <sheetFormatPr defaultRowHeight="11.25" x14ac:dyDescent="0.15"/>
  <cols>
    <col min="1" max="1" width="7.625" style="27" customWidth="1"/>
    <col min="2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875" style="27" customWidth="1"/>
    <col min="12" max="12" width="7.625" style="27" customWidth="1"/>
    <col min="13" max="13" width="3.625" style="27" customWidth="1"/>
    <col min="14" max="14" width="11.625" style="27" customWidth="1"/>
    <col min="15" max="15" width="12.125" style="27" customWidth="1"/>
    <col min="16" max="16" width="10.625" style="27" customWidth="1"/>
    <col min="17" max="17" width="11.625" style="27" customWidth="1"/>
    <col min="18" max="18" width="10.625" style="27" customWidth="1"/>
    <col min="19" max="20" width="5.625" style="27" customWidth="1"/>
    <col min="21" max="21" width="11.625" style="27" customWidth="1"/>
    <col min="22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683" t="s">
        <v>78</v>
      </c>
      <c r="B1" s="683"/>
      <c r="C1" s="683"/>
      <c r="D1" s="683"/>
      <c r="E1" s="684"/>
      <c r="F1" s="692" t="s">
        <v>385</v>
      </c>
      <c r="G1" s="683"/>
      <c r="H1" s="683"/>
      <c r="I1" s="683"/>
      <c r="J1" s="683"/>
      <c r="K1" s="683"/>
      <c r="L1" s="684"/>
      <c r="M1" s="666" t="s">
        <v>350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4" ht="30" customHeight="1" x14ac:dyDescent="0.15">
      <c r="A2" s="694">
        <f>市郡別!A3</f>
        <v>0</v>
      </c>
      <c r="B2" s="694"/>
      <c r="C2" s="694"/>
      <c r="D2" s="694"/>
      <c r="E2" s="695"/>
      <c r="F2" s="677">
        <f>SUM(D45,H45,N45,Q45,U45,X45)</f>
        <v>0</v>
      </c>
      <c r="G2" s="678"/>
      <c r="H2" s="678"/>
      <c r="I2" s="679">
        <f>市郡別!P30</f>
        <v>0</v>
      </c>
      <c r="J2" s="679"/>
      <c r="K2" s="679"/>
      <c r="L2" s="68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4" ht="9" customHeight="1" x14ac:dyDescent="0.15">
      <c r="A3" s="28"/>
      <c r="B3" s="6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61"/>
      <c r="P3" s="28"/>
      <c r="Q3" s="28"/>
      <c r="R3" s="61"/>
      <c r="S3" s="28"/>
      <c r="T3" s="28"/>
      <c r="U3" s="28"/>
      <c r="V3" s="61"/>
      <c r="W3" s="28"/>
      <c r="X3" s="28"/>
    </row>
    <row r="4" spans="1:24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4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697" t="s">
        <v>131</v>
      </c>
      <c r="B6" s="124" t="s">
        <v>21</v>
      </c>
      <c r="C6" s="232" t="s">
        <v>449</v>
      </c>
      <c r="D6" s="245"/>
      <c r="E6" s="755" t="s">
        <v>102</v>
      </c>
      <c r="F6" s="756"/>
      <c r="G6" s="232">
        <v>800</v>
      </c>
      <c r="H6" s="249"/>
      <c r="I6" s="743" t="s">
        <v>102</v>
      </c>
      <c r="J6" s="743"/>
      <c r="K6" s="744"/>
      <c r="L6" s="703" t="s">
        <v>543</v>
      </c>
      <c r="M6" s="704"/>
      <c r="N6" s="245"/>
      <c r="O6" s="149" t="s">
        <v>106</v>
      </c>
      <c r="P6" s="575" t="s">
        <v>543</v>
      </c>
      <c r="Q6" s="570"/>
      <c r="R6" s="115" t="s">
        <v>104</v>
      </c>
      <c r="S6" s="701">
        <v>30</v>
      </c>
      <c r="T6" s="702"/>
      <c r="U6" s="224"/>
      <c r="V6" s="171" t="s">
        <v>106</v>
      </c>
      <c r="W6" s="575" t="s">
        <v>543</v>
      </c>
      <c r="X6" s="245"/>
    </row>
    <row r="7" spans="1:24" ht="18" customHeight="1" x14ac:dyDescent="0.15">
      <c r="A7" s="697"/>
      <c r="B7" s="126" t="s">
        <v>92</v>
      </c>
      <c r="C7" s="133">
        <v>2330</v>
      </c>
      <c r="D7" s="136"/>
      <c r="E7" s="656"/>
      <c r="F7" s="657"/>
      <c r="G7" s="133"/>
      <c r="H7" s="140"/>
      <c r="I7" s="663" t="s">
        <v>545</v>
      </c>
      <c r="J7" s="662"/>
      <c r="K7" s="657"/>
      <c r="L7" s="675">
        <v>220</v>
      </c>
      <c r="M7" s="676"/>
      <c r="N7" s="136"/>
      <c r="O7" s="122" t="s">
        <v>544</v>
      </c>
      <c r="P7" s="133">
        <v>40</v>
      </c>
      <c r="Q7" s="132"/>
      <c r="R7" s="126"/>
      <c r="S7" s="675"/>
      <c r="T7" s="676"/>
      <c r="U7" s="245"/>
      <c r="V7" s="122" t="s">
        <v>544</v>
      </c>
      <c r="W7" s="133">
        <v>70</v>
      </c>
      <c r="X7" s="136"/>
    </row>
    <row r="8" spans="1:24" ht="18" customHeight="1" x14ac:dyDescent="0.15">
      <c r="A8" s="697"/>
      <c r="B8" s="126" t="s">
        <v>95</v>
      </c>
      <c r="C8" s="133" t="s">
        <v>449</v>
      </c>
      <c r="D8" s="245"/>
      <c r="E8" s="656"/>
      <c r="F8" s="657"/>
      <c r="G8" s="133"/>
      <c r="H8" s="140"/>
      <c r="I8" s="662"/>
      <c r="J8" s="662"/>
      <c r="K8" s="657"/>
      <c r="L8" s="675"/>
      <c r="M8" s="676"/>
      <c r="N8" s="245"/>
      <c r="O8" s="122"/>
      <c r="P8" s="133"/>
      <c r="Q8" s="250"/>
      <c r="R8" s="126"/>
      <c r="S8" s="675"/>
      <c r="T8" s="676"/>
      <c r="U8" s="245"/>
      <c r="V8" s="122"/>
      <c r="W8" s="133"/>
      <c r="X8" s="245"/>
    </row>
    <row r="9" spans="1:24" ht="18" customHeight="1" x14ac:dyDescent="0.15">
      <c r="A9" s="697"/>
      <c r="B9" s="126" t="s">
        <v>93</v>
      </c>
      <c r="C9" s="133">
        <v>850</v>
      </c>
      <c r="D9" s="136"/>
      <c r="E9" s="656"/>
      <c r="F9" s="657"/>
      <c r="G9" s="133"/>
      <c r="H9" s="140"/>
      <c r="I9" s="664" t="s">
        <v>546</v>
      </c>
      <c r="J9" s="662"/>
      <c r="K9" s="657"/>
      <c r="L9" s="675">
        <v>110</v>
      </c>
      <c r="M9" s="676"/>
      <c r="N9" s="136"/>
      <c r="O9" s="544" t="s">
        <v>547</v>
      </c>
      <c r="P9" s="133">
        <v>20</v>
      </c>
      <c r="Q9" s="132"/>
      <c r="R9" s="126"/>
      <c r="S9" s="675"/>
      <c r="T9" s="676"/>
      <c r="U9" s="245"/>
      <c r="V9" s="544" t="s">
        <v>547</v>
      </c>
      <c r="W9" s="133">
        <v>30</v>
      </c>
      <c r="X9" s="136"/>
    </row>
    <row r="10" spans="1:24" ht="18" customHeight="1" x14ac:dyDescent="0.15">
      <c r="A10" s="697"/>
      <c r="B10" s="169" t="s">
        <v>631</v>
      </c>
      <c r="C10" s="133">
        <v>2350</v>
      </c>
      <c r="D10" s="136"/>
      <c r="E10" s="656"/>
      <c r="F10" s="657"/>
      <c r="G10" s="133"/>
      <c r="H10" s="140"/>
      <c r="I10" s="733" t="s">
        <v>632</v>
      </c>
      <c r="J10" s="734"/>
      <c r="K10" s="728"/>
      <c r="L10" s="675">
        <v>130</v>
      </c>
      <c r="M10" s="676"/>
      <c r="N10" s="136"/>
      <c r="O10" s="607" t="s">
        <v>634</v>
      </c>
      <c r="P10" s="133">
        <v>40</v>
      </c>
      <c r="Q10" s="132"/>
      <c r="R10" s="126"/>
      <c r="S10" s="675"/>
      <c r="T10" s="676"/>
      <c r="U10" s="245"/>
      <c r="V10" s="544" t="s">
        <v>548</v>
      </c>
      <c r="W10" s="133">
        <v>40</v>
      </c>
      <c r="X10" s="136"/>
    </row>
    <row r="11" spans="1:24" ht="18" customHeight="1" x14ac:dyDescent="0.15">
      <c r="A11" s="697"/>
      <c r="B11" s="126"/>
      <c r="C11" s="451"/>
      <c r="D11" s="245"/>
      <c r="E11" s="656"/>
      <c r="F11" s="657"/>
      <c r="G11" s="133"/>
      <c r="H11" s="140"/>
      <c r="I11" s="662"/>
      <c r="J11" s="662"/>
      <c r="K11" s="657"/>
      <c r="L11" s="675"/>
      <c r="M11" s="676"/>
      <c r="N11" s="245"/>
      <c r="O11" s="122"/>
      <c r="P11" s="133"/>
      <c r="Q11" s="250"/>
      <c r="R11" s="126"/>
      <c r="S11" s="675"/>
      <c r="T11" s="676"/>
      <c r="U11" s="245"/>
      <c r="V11" s="122"/>
      <c r="W11" s="133"/>
      <c r="X11" s="245"/>
    </row>
    <row r="12" spans="1:24" ht="18" customHeight="1" thickBot="1" x14ac:dyDescent="0.2">
      <c r="A12" s="697"/>
      <c r="B12" s="114" t="s">
        <v>98</v>
      </c>
      <c r="C12" s="134">
        <v>650</v>
      </c>
      <c r="D12" s="136"/>
      <c r="E12" s="731" t="s">
        <v>98</v>
      </c>
      <c r="F12" s="732"/>
      <c r="G12" s="134">
        <v>50</v>
      </c>
      <c r="H12" s="135"/>
      <c r="I12" s="761" t="s">
        <v>98</v>
      </c>
      <c r="J12" s="761"/>
      <c r="K12" s="732"/>
      <c r="L12" s="708">
        <v>20</v>
      </c>
      <c r="M12" s="709"/>
      <c r="N12" s="233"/>
      <c r="O12" s="123" t="s">
        <v>98</v>
      </c>
      <c r="P12" s="134">
        <v>30</v>
      </c>
      <c r="Q12" s="135"/>
      <c r="R12" s="114" t="s">
        <v>98</v>
      </c>
      <c r="S12" s="708">
        <v>10</v>
      </c>
      <c r="T12" s="709"/>
      <c r="U12" s="233"/>
      <c r="V12" s="123"/>
      <c r="W12" s="134"/>
      <c r="X12" s="247"/>
    </row>
    <row r="13" spans="1:24" s="166" customFormat="1" ht="18" customHeight="1" thickTop="1" x14ac:dyDescent="0.15">
      <c r="A13" s="488">
        <f>SUM(C13+G13+L13+P13+S13+W13)</f>
        <v>7820</v>
      </c>
      <c r="B13" s="489" t="s">
        <v>9</v>
      </c>
      <c r="C13" s="460">
        <f>SUM(C6:C12)</f>
        <v>6180</v>
      </c>
      <c r="D13" s="468">
        <f>SUM(D6:D12)</f>
        <v>0</v>
      </c>
      <c r="E13" s="737" t="s">
        <v>9</v>
      </c>
      <c r="F13" s="738"/>
      <c r="G13" s="460">
        <f>SUM(G6:G12)</f>
        <v>850</v>
      </c>
      <c r="H13" s="466">
        <f>SUM(H6:H12)</f>
        <v>0</v>
      </c>
      <c r="I13" s="757" t="s">
        <v>9</v>
      </c>
      <c r="J13" s="757"/>
      <c r="K13" s="738"/>
      <c r="L13" s="741">
        <f>SUM(L6:M12)</f>
        <v>480</v>
      </c>
      <c r="M13" s="742"/>
      <c r="N13" s="468">
        <f>SUM(N6:N12)</f>
        <v>0</v>
      </c>
      <c r="O13" s="490" t="s">
        <v>9</v>
      </c>
      <c r="P13" s="460">
        <f>SUM(P6:P12)</f>
        <v>130</v>
      </c>
      <c r="Q13" s="466">
        <f>SUM(Q6:Q12)</f>
        <v>0</v>
      </c>
      <c r="R13" s="489" t="s">
        <v>9</v>
      </c>
      <c r="S13" s="741">
        <f>SUM(S6:T12)</f>
        <v>40</v>
      </c>
      <c r="T13" s="742"/>
      <c r="U13" s="468">
        <f>SUM(U6:U12)</f>
        <v>0</v>
      </c>
      <c r="V13" s="490" t="s">
        <v>9</v>
      </c>
      <c r="W13" s="460">
        <f>SUM(W6:W12)</f>
        <v>140</v>
      </c>
      <c r="X13" s="468">
        <f>SUM(X6:X12)</f>
        <v>0</v>
      </c>
    </row>
    <row r="14" spans="1:24" ht="18" customHeight="1" x14ac:dyDescent="0.15">
      <c r="A14" s="751" t="s">
        <v>110</v>
      </c>
      <c r="B14" s="544" t="s">
        <v>583</v>
      </c>
      <c r="C14" s="133">
        <v>4820</v>
      </c>
      <c r="D14" s="142"/>
      <c r="E14" s="748" t="s">
        <v>582</v>
      </c>
      <c r="F14" s="700"/>
      <c r="G14" s="235">
        <v>900</v>
      </c>
      <c r="H14" s="249"/>
      <c r="I14" s="664" t="s">
        <v>581</v>
      </c>
      <c r="J14" s="662"/>
      <c r="K14" s="657"/>
      <c r="L14" s="758">
        <v>550</v>
      </c>
      <c r="M14" s="759"/>
      <c r="N14" s="142"/>
      <c r="O14" s="544" t="s">
        <v>584</v>
      </c>
      <c r="P14" s="235">
        <v>70</v>
      </c>
      <c r="Q14" s="139"/>
      <c r="R14" s="544" t="s">
        <v>585</v>
      </c>
      <c r="S14" s="758">
        <v>10</v>
      </c>
      <c r="T14" s="759"/>
      <c r="U14" s="142"/>
      <c r="V14" s="544" t="s">
        <v>581</v>
      </c>
      <c r="W14" s="235">
        <v>210</v>
      </c>
      <c r="X14" s="142"/>
    </row>
    <row r="15" spans="1:24" ht="18" customHeight="1" x14ac:dyDescent="0.15">
      <c r="A15" s="752"/>
      <c r="B15" s="174" t="s">
        <v>88</v>
      </c>
      <c r="C15" s="236" t="s">
        <v>456</v>
      </c>
      <c r="D15" s="245"/>
      <c r="E15" s="745"/>
      <c r="F15" s="747"/>
      <c r="G15" s="236"/>
      <c r="H15" s="527"/>
      <c r="I15" s="745"/>
      <c r="J15" s="746"/>
      <c r="K15" s="747"/>
      <c r="L15" s="739"/>
      <c r="M15" s="740"/>
      <c r="N15" s="242"/>
      <c r="O15" s="151" t="s">
        <v>89</v>
      </c>
      <c r="P15" s="236" t="s">
        <v>457</v>
      </c>
      <c r="Q15" s="250"/>
      <c r="R15" s="113"/>
      <c r="S15" s="739"/>
      <c r="T15" s="740"/>
      <c r="U15" s="245"/>
      <c r="V15" s="151"/>
      <c r="W15" s="236"/>
      <c r="X15" s="242"/>
    </row>
    <row r="16" spans="1:24" ht="18" customHeight="1" thickBot="1" x14ac:dyDescent="0.2">
      <c r="A16" s="752"/>
      <c r="B16" s="168" t="s">
        <v>450</v>
      </c>
      <c r="C16" s="237" t="s">
        <v>456</v>
      </c>
      <c r="D16" s="247"/>
      <c r="E16" s="735"/>
      <c r="F16" s="736"/>
      <c r="G16" s="237"/>
      <c r="H16" s="528"/>
      <c r="I16" s="753"/>
      <c r="J16" s="762"/>
      <c r="K16" s="754"/>
      <c r="L16" s="749"/>
      <c r="M16" s="750"/>
      <c r="N16" s="243"/>
      <c r="O16" s="169" t="s">
        <v>451</v>
      </c>
      <c r="P16" s="237" t="s">
        <v>457</v>
      </c>
      <c r="Q16" s="251"/>
      <c r="R16" s="144"/>
      <c r="S16" s="749"/>
      <c r="T16" s="750"/>
      <c r="U16" s="247"/>
      <c r="V16" s="152"/>
      <c r="W16" s="237"/>
      <c r="X16" s="243"/>
    </row>
    <row r="17" spans="1:24" s="166" customFormat="1" ht="18" customHeight="1" thickTop="1" x14ac:dyDescent="0.15">
      <c r="A17" s="488">
        <f>SUM(C17+G17+L17+P17+S17+W17)</f>
        <v>6560</v>
      </c>
      <c r="B17" s="489" t="s">
        <v>9</v>
      </c>
      <c r="C17" s="460">
        <f>SUM(C14:C16)</f>
        <v>4820</v>
      </c>
      <c r="D17" s="468">
        <f>SUM(D14:D16)</f>
        <v>0</v>
      </c>
      <c r="E17" s="737" t="s">
        <v>9</v>
      </c>
      <c r="F17" s="738"/>
      <c r="G17" s="460">
        <f>SUM(G14:G16)</f>
        <v>900</v>
      </c>
      <c r="H17" s="466">
        <f>SUM(H14:H16)</f>
        <v>0</v>
      </c>
      <c r="I17" s="757" t="s">
        <v>9</v>
      </c>
      <c r="J17" s="757"/>
      <c r="K17" s="738"/>
      <c r="L17" s="741">
        <f>SUM(L14:L16)</f>
        <v>550</v>
      </c>
      <c r="M17" s="742"/>
      <c r="N17" s="468">
        <f>SUM(N14:N16)</f>
        <v>0</v>
      </c>
      <c r="O17" s="490" t="s">
        <v>9</v>
      </c>
      <c r="P17" s="460">
        <f>SUM(P14:P16)</f>
        <v>70</v>
      </c>
      <c r="Q17" s="466">
        <f>SUM(Q14:Q16)</f>
        <v>0</v>
      </c>
      <c r="R17" s="489" t="s">
        <v>9</v>
      </c>
      <c r="S17" s="741">
        <f>SUM(S14:S16)</f>
        <v>10</v>
      </c>
      <c r="T17" s="742"/>
      <c r="U17" s="468">
        <f>SUM(U14:U16)</f>
        <v>0</v>
      </c>
      <c r="V17" s="490" t="s">
        <v>9</v>
      </c>
      <c r="W17" s="460">
        <f>SUM(W14:W16)</f>
        <v>210</v>
      </c>
      <c r="X17" s="468">
        <f>SUM(X14:X16)</f>
        <v>0</v>
      </c>
    </row>
    <row r="18" spans="1:24" ht="18" customHeight="1" x14ac:dyDescent="0.15">
      <c r="A18" s="726" t="s">
        <v>0</v>
      </c>
      <c r="B18" s="143" t="s">
        <v>22</v>
      </c>
      <c r="C18" s="235">
        <v>4400</v>
      </c>
      <c r="D18" s="142"/>
      <c r="E18" s="774" t="s">
        <v>103</v>
      </c>
      <c r="F18" s="764"/>
      <c r="G18" s="235">
        <v>600</v>
      </c>
      <c r="H18" s="249"/>
      <c r="I18" s="763" t="s">
        <v>212</v>
      </c>
      <c r="J18" s="763"/>
      <c r="K18" s="764"/>
      <c r="L18" s="758">
        <v>670</v>
      </c>
      <c r="M18" s="759"/>
      <c r="N18" s="142"/>
      <c r="O18" s="150" t="s">
        <v>211</v>
      </c>
      <c r="P18" s="235">
        <v>40</v>
      </c>
      <c r="Q18" s="139"/>
      <c r="R18" s="143" t="s">
        <v>105</v>
      </c>
      <c r="S18" s="758">
        <v>30</v>
      </c>
      <c r="T18" s="759"/>
      <c r="U18" s="142"/>
      <c r="V18" s="150" t="s">
        <v>211</v>
      </c>
      <c r="W18" s="235">
        <v>180</v>
      </c>
      <c r="X18" s="142"/>
    </row>
    <row r="19" spans="1:24" ht="18" customHeight="1" x14ac:dyDescent="0.15">
      <c r="A19" s="726"/>
      <c r="B19" s="113" t="s">
        <v>23</v>
      </c>
      <c r="C19" s="254" t="s">
        <v>524</v>
      </c>
      <c r="D19" s="245"/>
      <c r="E19" s="745"/>
      <c r="F19" s="747"/>
      <c r="G19" s="236"/>
      <c r="H19" s="527"/>
      <c r="I19" s="746"/>
      <c r="J19" s="746"/>
      <c r="K19" s="747"/>
      <c r="L19" s="739"/>
      <c r="M19" s="740"/>
      <c r="N19" s="242"/>
      <c r="O19" s="151"/>
      <c r="P19" s="236"/>
      <c r="Q19" s="250"/>
      <c r="R19" s="113"/>
      <c r="S19" s="739"/>
      <c r="T19" s="740"/>
      <c r="U19" s="245"/>
      <c r="V19" s="151"/>
      <c r="W19" s="236"/>
      <c r="X19" s="245"/>
    </row>
    <row r="20" spans="1:24" ht="18" customHeight="1" x14ac:dyDescent="0.15">
      <c r="A20" s="726"/>
      <c r="B20" s="113"/>
      <c r="C20" s="451"/>
      <c r="D20" s="245"/>
      <c r="E20" s="745"/>
      <c r="F20" s="747"/>
      <c r="G20" s="236"/>
      <c r="H20" s="527"/>
      <c r="I20" s="746"/>
      <c r="J20" s="746"/>
      <c r="K20" s="747"/>
      <c r="L20" s="739"/>
      <c r="M20" s="740"/>
      <c r="N20" s="242"/>
      <c r="O20" s="151"/>
      <c r="P20" s="236"/>
      <c r="Q20" s="250"/>
      <c r="R20" s="113"/>
      <c r="S20" s="739"/>
      <c r="T20" s="740"/>
      <c r="U20" s="242"/>
      <c r="V20" s="151"/>
      <c r="W20" s="236"/>
      <c r="X20" s="245"/>
    </row>
    <row r="21" spans="1:24" ht="18" customHeight="1" x14ac:dyDescent="0.15">
      <c r="A21" s="726"/>
      <c r="B21" s="113" t="s">
        <v>386</v>
      </c>
      <c r="C21" s="236">
        <v>470</v>
      </c>
      <c r="D21" s="136"/>
      <c r="E21" s="745" t="s">
        <v>99</v>
      </c>
      <c r="F21" s="747"/>
      <c r="G21" s="236">
        <v>70</v>
      </c>
      <c r="H21" s="132"/>
      <c r="I21" s="746" t="s">
        <v>213</v>
      </c>
      <c r="J21" s="746"/>
      <c r="K21" s="747"/>
      <c r="L21" s="739">
        <v>20</v>
      </c>
      <c r="M21" s="740"/>
      <c r="N21" s="136"/>
      <c r="O21" s="151"/>
      <c r="P21" s="236"/>
      <c r="Q21" s="250"/>
      <c r="R21" s="113"/>
      <c r="S21" s="739"/>
      <c r="T21" s="740"/>
      <c r="U21" s="242"/>
      <c r="V21" s="151" t="s">
        <v>213</v>
      </c>
      <c r="W21" s="236">
        <v>10</v>
      </c>
      <c r="X21" s="136"/>
    </row>
    <row r="22" spans="1:24" ht="18" customHeight="1" x14ac:dyDescent="0.15">
      <c r="A22" s="726"/>
      <c r="B22" s="113" t="s">
        <v>387</v>
      </c>
      <c r="C22" s="236">
        <v>250</v>
      </c>
      <c r="D22" s="136"/>
      <c r="E22" s="745"/>
      <c r="F22" s="747"/>
      <c r="G22" s="236"/>
      <c r="H22" s="527"/>
      <c r="I22" s="746" t="s">
        <v>214</v>
      </c>
      <c r="J22" s="746"/>
      <c r="K22" s="747"/>
      <c r="L22" s="739">
        <v>20</v>
      </c>
      <c r="M22" s="740"/>
      <c r="N22" s="136"/>
      <c r="O22" s="151"/>
      <c r="P22" s="236"/>
      <c r="Q22" s="250"/>
      <c r="R22" s="113"/>
      <c r="S22" s="739"/>
      <c r="T22" s="740"/>
      <c r="U22" s="242"/>
      <c r="V22" s="151" t="s">
        <v>214</v>
      </c>
      <c r="W22" s="236">
        <v>10</v>
      </c>
      <c r="X22" s="136"/>
    </row>
    <row r="23" spans="1:24" ht="18" customHeight="1" x14ac:dyDescent="0.15">
      <c r="A23" s="726"/>
      <c r="B23" s="113" t="s">
        <v>388</v>
      </c>
      <c r="C23" s="236">
        <v>690</v>
      </c>
      <c r="D23" s="136"/>
      <c r="E23" s="745" t="s">
        <v>100</v>
      </c>
      <c r="F23" s="747"/>
      <c r="G23" s="236">
        <v>10</v>
      </c>
      <c r="H23" s="132"/>
      <c r="I23" s="746" t="s">
        <v>215</v>
      </c>
      <c r="J23" s="746"/>
      <c r="K23" s="747"/>
      <c r="L23" s="739">
        <v>20</v>
      </c>
      <c r="M23" s="740"/>
      <c r="N23" s="136"/>
      <c r="O23" s="151"/>
      <c r="P23" s="236"/>
      <c r="Q23" s="250"/>
      <c r="R23" s="113"/>
      <c r="S23" s="739"/>
      <c r="T23" s="740"/>
      <c r="U23" s="242"/>
      <c r="V23" s="151" t="s">
        <v>215</v>
      </c>
      <c r="W23" s="236">
        <v>10</v>
      </c>
      <c r="X23" s="136"/>
    </row>
    <row r="24" spans="1:24" ht="18" customHeight="1" thickBot="1" x14ac:dyDescent="0.2">
      <c r="A24" s="726"/>
      <c r="B24" s="144" t="s">
        <v>96</v>
      </c>
      <c r="C24" s="237" t="s">
        <v>617</v>
      </c>
      <c r="D24" s="245"/>
      <c r="E24" s="753" t="s">
        <v>101</v>
      </c>
      <c r="F24" s="754"/>
      <c r="G24" s="237" t="s">
        <v>617</v>
      </c>
      <c r="H24" s="528"/>
      <c r="I24" s="760"/>
      <c r="J24" s="760"/>
      <c r="K24" s="736"/>
      <c r="L24" s="749"/>
      <c r="M24" s="750"/>
      <c r="N24" s="243"/>
      <c r="O24" s="152"/>
      <c r="P24" s="237"/>
      <c r="Q24" s="251"/>
      <c r="R24" s="144"/>
      <c r="S24" s="749"/>
      <c r="T24" s="750"/>
      <c r="U24" s="243"/>
      <c r="V24" s="152"/>
      <c r="W24" s="237"/>
      <c r="X24" s="247"/>
    </row>
    <row r="25" spans="1:24" s="166" customFormat="1" ht="18" customHeight="1" thickTop="1" x14ac:dyDescent="0.15">
      <c r="A25" s="488">
        <f>SUM(C25+G25+L25+P25+S25+W25)</f>
        <v>7500</v>
      </c>
      <c r="B25" s="489" t="s">
        <v>9</v>
      </c>
      <c r="C25" s="460">
        <f>SUM(C18:C24)</f>
        <v>5810</v>
      </c>
      <c r="D25" s="468">
        <f>SUM(D18:D24)</f>
        <v>0</v>
      </c>
      <c r="E25" s="737" t="s">
        <v>9</v>
      </c>
      <c r="F25" s="738"/>
      <c r="G25" s="460">
        <f>SUM(G18:G24)</f>
        <v>680</v>
      </c>
      <c r="H25" s="466">
        <f>SUM(H18:H24)</f>
        <v>0</v>
      </c>
      <c r="I25" s="757" t="s">
        <v>9</v>
      </c>
      <c r="J25" s="757"/>
      <c r="K25" s="738"/>
      <c r="L25" s="741">
        <f>SUM(L18:L23)</f>
        <v>730</v>
      </c>
      <c r="M25" s="742"/>
      <c r="N25" s="468">
        <f>SUM(N18:N24)</f>
        <v>0</v>
      </c>
      <c r="O25" s="490" t="s">
        <v>9</v>
      </c>
      <c r="P25" s="460">
        <f>SUM(P18:P20)</f>
        <v>40</v>
      </c>
      <c r="Q25" s="466">
        <f>SUM(Q18:Q20)</f>
        <v>0</v>
      </c>
      <c r="R25" s="489" t="s">
        <v>9</v>
      </c>
      <c r="S25" s="741">
        <f>SUM(S18:S20)</f>
        <v>30</v>
      </c>
      <c r="T25" s="742"/>
      <c r="U25" s="468">
        <f>SUM(U18:U20)</f>
        <v>0</v>
      </c>
      <c r="V25" s="490" t="s">
        <v>9</v>
      </c>
      <c r="W25" s="460">
        <f>SUM(W18:W23)</f>
        <v>210</v>
      </c>
      <c r="X25" s="468">
        <f>SUM(X18:X24)</f>
        <v>0</v>
      </c>
    </row>
    <row r="26" spans="1:24" ht="18" customHeight="1" x14ac:dyDescent="0.15">
      <c r="A26" s="770" t="s">
        <v>1</v>
      </c>
      <c r="B26" s="143" t="s">
        <v>210</v>
      </c>
      <c r="C26" s="235">
        <v>110</v>
      </c>
      <c r="D26" s="142"/>
      <c r="E26" s="774"/>
      <c r="F26" s="764"/>
      <c r="G26" s="235"/>
      <c r="H26" s="529"/>
      <c r="I26" s="763" t="s">
        <v>193</v>
      </c>
      <c r="J26" s="763"/>
      <c r="K26" s="764"/>
      <c r="L26" s="758">
        <v>10</v>
      </c>
      <c r="M26" s="759"/>
      <c r="N26" s="142"/>
      <c r="O26" s="172"/>
      <c r="P26" s="252"/>
      <c r="Q26" s="253"/>
      <c r="R26" s="173"/>
      <c r="S26" s="782"/>
      <c r="T26" s="783"/>
      <c r="U26" s="260"/>
      <c r="V26" s="172"/>
      <c r="W26" s="252"/>
      <c r="X26" s="260"/>
    </row>
    <row r="27" spans="1:24" ht="18" customHeight="1" x14ac:dyDescent="0.15">
      <c r="A27" s="771"/>
      <c r="B27" s="113" t="s">
        <v>199</v>
      </c>
      <c r="C27" s="236">
        <v>2300</v>
      </c>
      <c r="D27" s="136"/>
      <c r="E27" s="745" t="s">
        <v>199</v>
      </c>
      <c r="F27" s="747"/>
      <c r="G27" s="236">
        <v>750</v>
      </c>
      <c r="H27" s="132"/>
      <c r="I27" s="773" t="s">
        <v>561</v>
      </c>
      <c r="J27" s="746"/>
      <c r="K27" s="747"/>
      <c r="L27" s="739">
        <v>190</v>
      </c>
      <c r="M27" s="740"/>
      <c r="N27" s="136"/>
      <c r="O27" s="151" t="s">
        <v>194</v>
      </c>
      <c r="P27" s="236">
        <v>70</v>
      </c>
      <c r="Q27" s="132"/>
      <c r="R27" s="113" t="s">
        <v>196</v>
      </c>
      <c r="S27" s="739">
        <v>20</v>
      </c>
      <c r="T27" s="740"/>
      <c r="U27" s="136"/>
      <c r="V27" s="583" t="s">
        <v>561</v>
      </c>
      <c r="W27" s="236">
        <v>50</v>
      </c>
      <c r="X27" s="136"/>
    </row>
    <row r="28" spans="1:24" ht="18" customHeight="1" x14ac:dyDescent="0.15">
      <c r="A28" s="771"/>
      <c r="B28" s="578" t="s">
        <v>560</v>
      </c>
      <c r="C28" s="236">
        <v>850</v>
      </c>
      <c r="D28" s="136"/>
      <c r="E28" s="745"/>
      <c r="F28" s="747"/>
      <c r="G28" s="236"/>
      <c r="H28" s="527"/>
      <c r="I28" s="773" t="s">
        <v>562</v>
      </c>
      <c r="J28" s="746"/>
      <c r="K28" s="747"/>
      <c r="L28" s="739">
        <v>100</v>
      </c>
      <c r="M28" s="740"/>
      <c r="N28" s="136"/>
      <c r="O28" s="151"/>
      <c r="P28" s="236"/>
      <c r="Q28" s="250"/>
      <c r="R28" s="113"/>
      <c r="S28" s="739"/>
      <c r="T28" s="740"/>
      <c r="U28" s="245"/>
      <c r="V28" s="583" t="s">
        <v>562</v>
      </c>
      <c r="W28" s="236">
        <v>40</v>
      </c>
      <c r="X28" s="136"/>
    </row>
    <row r="29" spans="1:24" ht="18" customHeight="1" x14ac:dyDescent="0.15">
      <c r="A29" s="771"/>
      <c r="B29" s="113" t="s">
        <v>195</v>
      </c>
      <c r="C29" s="236">
        <v>4410</v>
      </c>
      <c r="D29" s="136"/>
      <c r="E29" s="745" t="s">
        <v>389</v>
      </c>
      <c r="F29" s="747"/>
      <c r="G29" s="236">
        <v>600</v>
      </c>
      <c r="H29" s="132"/>
      <c r="I29" s="746" t="s">
        <v>192</v>
      </c>
      <c r="J29" s="746"/>
      <c r="K29" s="747"/>
      <c r="L29" s="675">
        <v>770</v>
      </c>
      <c r="M29" s="676"/>
      <c r="N29" s="136"/>
      <c r="O29" s="151" t="s">
        <v>198</v>
      </c>
      <c r="P29" s="236">
        <v>90</v>
      </c>
      <c r="Q29" s="132"/>
      <c r="R29" s="113" t="s">
        <v>197</v>
      </c>
      <c r="S29" s="739">
        <v>40</v>
      </c>
      <c r="T29" s="740"/>
      <c r="U29" s="136"/>
      <c r="V29" s="151" t="s">
        <v>198</v>
      </c>
      <c r="W29" s="236">
        <v>190</v>
      </c>
      <c r="X29" s="136"/>
    </row>
    <row r="30" spans="1:24" ht="18" customHeight="1" x14ac:dyDescent="0.15">
      <c r="A30" s="771"/>
      <c r="B30" s="113" t="s">
        <v>209</v>
      </c>
      <c r="C30" s="254" t="s">
        <v>525</v>
      </c>
      <c r="D30" s="245"/>
      <c r="E30" s="727"/>
      <c r="F30" s="728"/>
      <c r="G30" s="236"/>
      <c r="H30" s="527"/>
      <c r="I30" s="734"/>
      <c r="J30" s="734"/>
      <c r="K30" s="728"/>
      <c r="L30" s="739"/>
      <c r="M30" s="740"/>
      <c r="N30" s="245"/>
      <c r="O30" s="170"/>
      <c r="P30" s="236"/>
      <c r="Q30" s="250"/>
      <c r="R30" s="174"/>
      <c r="S30" s="767"/>
      <c r="T30" s="768"/>
      <c r="U30" s="246"/>
      <c r="V30" s="170"/>
      <c r="W30" s="254"/>
      <c r="X30" s="246"/>
    </row>
    <row r="31" spans="1:24" ht="18" customHeight="1" thickBot="1" x14ac:dyDescent="0.2">
      <c r="A31" s="772"/>
      <c r="B31" s="144"/>
      <c r="C31" s="255"/>
      <c r="D31" s="245"/>
      <c r="E31" s="729" t="s">
        <v>24</v>
      </c>
      <c r="F31" s="730"/>
      <c r="G31" s="237">
        <v>100</v>
      </c>
      <c r="H31" s="135"/>
      <c r="I31" s="769" t="s">
        <v>24</v>
      </c>
      <c r="J31" s="769"/>
      <c r="K31" s="730"/>
      <c r="L31" s="749">
        <v>100</v>
      </c>
      <c r="M31" s="750"/>
      <c r="N31" s="233"/>
      <c r="O31" s="169" t="s">
        <v>425</v>
      </c>
      <c r="P31" s="237">
        <v>10</v>
      </c>
      <c r="Q31" s="135"/>
      <c r="R31" s="168"/>
      <c r="S31" s="765"/>
      <c r="T31" s="766"/>
      <c r="U31" s="261"/>
      <c r="V31" s="169"/>
      <c r="W31" s="255"/>
      <c r="X31" s="263"/>
    </row>
    <row r="32" spans="1:24" s="166" customFormat="1" ht="18" customHeight="1" thickTop="1" x14ac:dyDescent="0.15">
      <c r="A32" s="488">
        <f>SUM(C32+G32+L32+P32+S32+W32)</f>
        <v>10800</v>
      </c>
      <c r="B32" s="489" t="s">
        <v>9</v>
      </c>
      <c r="C32" s="460">
        <f>SUM(C26:C31)</f>
        <v>7670</v>
      </c>
      <c r="D32" s="468">
        <f>SUM(D26:D31)</f>
        <v>0</v>
      </c>
      <c r="E32" s="779" t="s">
        <v>9</v>
      </c>
      <c r="F32" s="780"/>
      <c r="G32" s="460">
        <f>SUM(G26:G31)</f>
        <v>1450</v>
      </c>
      <c r="H32" s="466">
        <f>SUM(H26:H31)</f>
        <v>0</v>
      </c>
      <c r="I32" s="757" t="s">
        <v>9</v>
      </c>
      <c r="J32" s="757"/>
      <c r="K32" s="738"/>
      <c r="L32" s="741">
        <f>SUM(L26:L31)</f>
        <v>1170</v>
      </c>
      <c r="M32" s="742"/>
      <c r="N32" s="468">
        <f>SUM(N26:N31)</f>
        <v>0</v>
      </c>
      <c r="O32" s="490" t="s">
        <v>9</v>
      </c>
      <c r="P32" s="460">
        <f>SUM(P26:P31)</f>
        <v>170</v>
      </c>
      <c r="Q32" s="466">
        <f>SUM(Q26:Q31)</f>
        <v>0</v>
      </c>
      <c r="R32" s="489" t="s">
        <v>9</v>
      </c>
      <c r="S32" s="741">
        <f>SUM(S26:S31)</f>
        <v>60</v>
      </c>
      <c r="T32" s="742"/>
      <c r="U32" s="468">
        <f>SUM(U26:U31)</f>
        <v>0</v>
      </c>
      <c r="V32" s="490" t="s">
        <v>9</v>
      </c>
      <c r="W32" s="460">
        <f>SUM(W26:W31)</f>
        <v>280</v>
      </c>
      <c r="X32" s="468">
        <f>SUM(X26:X31)</f>
        <v>0</v>
      </c>
    </row>
    <row r="33" spans="1:24" ht="18" customHeight="1" x14ac:dyDescent="0.15">
      <c r="A33" s="726" t="s">
        <v>27</v>
      </c>
      <c r="B33" s="143" t="s">
        <v>208</v>
      </c>
      <c r="C33" s="235">
        <v>730</v>
      </c>
      <c r="D33" s="142"/>
      <c r="E33" s="774"/>
      <c r="F33" s="764"/>
      <c r="G33" s="235"/>
      <c r="H33" s="530"/>
      <c r="I33" s="763" t="s">
        <v>200</v>
      </c>
      <c r="J33" s="763"/>
      <c r="K33" s="764"/>
      <c r="L33" s="758">
        <v>60</v>
      </c>
      <c r="M33" s="759"/>
      <c r="N33" s="142"/>
      <c r="O33" s="69"/>
      <c r="P33" s="235"/>
      <c r="Q33" s="256"/>
      <c r="R33" s="67"/>
      <c r="S33" s="758"/>
      <c r="T33" s="759"/>
      <c r="U33" s="262"/>
      <c r="V33" s="150" t="s">
        <v>203</v>
      </c>
      <c r="W33" s="235">
        <v>20</v>
      </c>
      <c r="X33" s="142"/>
    </row>
    <row r="34" spans="1:24" ht="18" customHeight="1" x14ac:dyDescent="0.15">
      <c r="A34" s="726"/>
      <c r="B34" s="113" t="s">
        <v>25</v>
      </c>
      <c r="C34" s="236">
        <v>210</v>
      </c>
      <c r="D34" s="136"/>
      <c r="E34" s="745"/>
      <c r="F34" s="747"/>
      <c r="G34" s="236"/>
      <c r="H34" s="526"/>
      <c r="I34" s="746"/>
      <c r="J34" s="746"/>
      <c r="K34" s="747"/>
      <c r="L34" s="739"/>
      <c r="M34" s="740"/>
      <c r="N34" s="245"/>
      <c r="O34" s="70"/>
      <c r="P34" s="236"/>
      <c r="Q34" s="257"/>
      <c r="R34" s="68"/>
      <c r="S34" s="739"/>
      <c r="T34" s="740"/>
      <c r="U34" s="230"/>
      <c r="V34" s="151"/>
      <c r="W34" s="236"/>
      <c r="X34" s="264"/>
    </row>
    <row r="35" spans="1:24" ht="18" customHeight="1" x14ac:dyDescent="0.15">
      <c r="A35" s="726"/>
      <c r="B35" s="113" t="s">
        <v>26</v>
      </c>
      <c r="C35" s="236">
        <v>140</v>
      </c>
      <c r="D35" s="136"/>
      <c r="E35" s="745"/>
      <c r="F35" s="747"/>
      <c r="G35" s="236"/>
      <c r="H35" s="526"/>
      <c r="I35" s="746"/>
      <c r="J35" s="746"/>
      <c r="K35" s="747"/>
      <c r="L35" s="739"/>
      <c r="M35" s="740"/>
      <c r="N35" s="245"/>
      <c r="O35" s="70"/>
      <c r="P35" s="236"/>
      <c r="Q35" s="257"/>
      <c r="R35" s="68"/>
      <c r="S35" s="739"/>
      <c r="T35" s="740"/>
      <c r="U35" s="230"/>
      <c r="V35" s="151"/>
      <c r="W35" s="236"/>
      <c r="X35" s="264"/>
    </row>
    <row r="36" spans="1:24" ht="18" customHeight="1" x14ac:dyDescent="0.15">
      <c r="A36" s="726"/>
      <c r="B36" s="113" t="s">
        <v>207</v>
      </c>
      <c r="C36" s="236">
        <v>100</v>
      </c>
      <c r="D36" s="136"/>
      <c r="E36" s="745" t="s">
        <v>204</v>
      </c>
      <c r="F36" s="747"/>
      <c r="G36" s="236">
        <v>20</v>
      </c>
      <c r="H36" s="132"/>
      <c r="I36" s="746" t="s">
        <v>201</v>
      </c>
      <c r="J36" s="746"/>
      <c r="K36" s="747"/>
      <c r="L36" s="767" t="s">
        <v>496</v>
      </c>
      <c r="M36" s="768"/>
      <c r="N36" s="245"/>
      <c r="O36" s="70"/>
      <c r="P36" s="236"/>
      <c r="Q36" s="257"/>
      <c r="R36" s="68"/>
      <c r="S36" s="739"/>
      <c r="T36" s="740"/>
      <c r="U36" s="230"/>
      <c r="V36" s="151"/>
      <c r="W36" s="236"/>
      <c r="X36" s="264"/>
    </row>
    <row r="37" spans="1:24" ht="18" customHeight="1" x14ac:dyDescent="0.15">
      <c r="A37" s="726"/>
      <c r="B37" s="113" t="s">
        <v>206</v>
      </c>
      <c r="C37" s="236">
        <v>290</v>
      </c>
      <c r="D37" s="136"/>
      <c r="E37" s="745"/>
      <c r="F37" s="747"/>
      <c r="G37" s="236"/>
      <c r="H37" s="527"/>
      <c r="I37" s="746" t="s">
        <v>202</v>
      </c>
      <c r="J37" s="746"/>
      <c r="K37" s="747"/>
      <c r="L37" s="739">
        <v>10</v>
      </c>
      <c r="M37" s="740"/>
      <c r="N37" s="136"/>
      <c r="O37" s="70"/>
      <c r="P37" s="236"/>
      <c r="Q37" s="257"/>
      <c r="R37" s="68"/>
      <c r="S37" s="739"/>
      <c r="T37" s="740"/>
      <c r="U37" s="230"/>
      <c r="V37" s="151"/>
      <c r="W37" s="236"/>
      <c r="X37" s="264"/>
    </row>
    <row r="38" spans="1:24" ht="18" customHeight="1" thickBot="1" x14ac:dyDescent="0.2">
      <c r="A38" s="726"/>
      <c r="B38" s="144" t="s">
        <v>205</v>
      </c>
      <c r="C38" s="254" t="s">
        <v>586</v>
      </c>
      <c r="D38" s="245"/>
      <c r="E38" s="735"/>
      <c r="F38" s="736"/>
      <c r="G38" s="237"/>
      <c r="H38" s="528"/>
      <c r="I38" s="760"/>
      <c r="J38" s="760"/>
      <c r="K38" s="736"/>
      <c r="L38" s="749"/>
      <c r="M38" s="750"/>
      <c r="N38" s="247"/>
      <c r="O38" s="78"/>
      <c r="P38" s="237"/>
      <c r="Q38" s="258"/>
      <c r="R38" s="79"/>
      <c r="S38" s="749"/>
      <c r="T38" s="750"/>
      <c r="U38" s="231"/>
      <c r="V38" s="152"/>
      <c r="W38" s="237"/>
      <c r="X38" s="239"/>
    </row>
    <row r="39" spans="1:24" s="166" customFormat="1" ht="18" customHeight="1" thickTop="1" x14ac:dyDescent="0.15">
      <c r="A39" s="488">
        <f>SUM(C39+G39+L39+P39+S39+W39)</f>
        <v>1580</v>
      </c>
      <c r="B39" s="489" t="s">
        <v>9</v>
      </c>
      <c r="C39" s="460">
        <f>SUM(C33:C38,C44)</f>
        <v>1470</v>
      </c>
      <c r="D39" s="468">
        <f>SUM(D33:D38,D44)</f>
        <v>0</v>
      </c>
      <c r="E39" s="737" t="s">
        <v>9</v>
      </c>
      <c r="F39" s="738"/>
      <c r="G39" s="460">
        <f>SUM(G33:G38)</f>
        <v>20</v>
      </c>
      <c r="H39" s="466">
        <f>SUM(H33:H38)</f>
        <v>0</v>
      </c>
      <c r="I39" s="757" t="s">
        <v>9</v>
      </c>
      <c r="J39" s="757"/>
      <c r="K39" s="738"/>
      <c r="L39" s="741">
        <f>SUM(L33:L38)</f>
        <v>70</v>
      </c>
      <c r="M39" s="742"/>
      <c r="N39" s="468">
        <f>SUM(N33:N38)</f>
        <v>0</v>
      </c>
      <c r="O39" s="490"/>
      <c r="P39" s="460"/>
      <c r="Q39" s="482"/>
      <c r="R39" s="489"/>
      <c r="S39" s="741">
        <f>SUM(S33:S38)</f>
        <v>0</v>
      </c>
      <c r="T39" s="742"/>
      <c r="U39" s="491">
        <f>SUM(U33:U38)</f>
        <v>0</v>
      </c>
      <c r="V39" s="490" t="s">
        <v>9</v>
      </c>
      <c r="W39" s="460">
        <f>SUM(W33:W38)</f>
        <v>20</v>
      </c>
      <c r="X39" s="468">
        <f>SUM(X33:X38)</f>
        <v>0</v>
      </c>
    </row>
    <row r="40" spans="1:24" ht="18" customHeight="1" x14ac:dyDescent="0.15">
      <c r="A40" s="433"/>
      <c r="B40" s="434"/>
      <c r="C40" s="327"/>
      <c r="D40" s="435"/>
      <c r="E40" s="436"/>
      <c r="F40" s="434"/>
      <c r="G40" s="327"/>
      <c r="H40" s="386"/>
      <c r="I40" s="434"/>
      <c r="J40" s="434"/>
      <c r="K40" s="434"/>
      <c r="L40" s="369"/>
      <c r="M40" s="424"/>
      <c r="N40" s="435"/>
      <c r="O40" s="436"/>
      <c r="P40" s="327"/>
      <c r="Q40" s="437"/>
      <c r="R40" s="434"/>
      <c r="S40" s="369"/>
      <c r="T40" s="424"/>
      <c r="U40" s="435"/>
      <c r="V40" s="436"/>
      <c r="W40" s="327"/>
      <c r="X40" s="435"/>
    </row>
    <row r="41" spans="1:24" ht="18" customHeight="1" x14ac:dyDescent="0.15">
      <c r="A41" s="445"/>
      <c r="B41" s="438"/>
      <c r="C41" s="321"/>
      <c r="D41" s="353"/>
      <c r="E41" s="439"/>
      <c r="F41" s="438"/>
      <c r="G41" s="321"/>
      <c r="H41" s="363"/>
      <c r="I41" s="438"/>
      <c r="J41" s="438"/>
      <c r="K41" s="438"/>
      <c r="L41" s="344"/>
      <c r="M41" s="422"/>
      <c r="N41" s="353"/>
      <c r="O41" s="439"/>
      <c r="P41" s="321"/>
      <c r="Q41" s="332"/>
      <c r="R41" s="438"/>
      <c r="S41" s="344"/>
      <c r="T41" s="422"/>
      <c r="U41" s="353"/>
      <c r="V41" s="439"/>
      <c r="W41" s="321"/>
      <c r="X41" s="353"/>
    </row>
    <row r="42" spans="1:24" ht="18" customHeight="1" x14ac:dyDescent="0.15">
      <c r="A42" s="94"/>
      <c r="B42" s="440"/>
      <c r="C42" s="302"/>
      <c r="D42" s="441"/>
      <c r="E42" s="442"/>
      <c r="F42" s="440"/>
      <c r="G42" s="302"/>
      <c r="H42" s="387"/>
      <c r="I42" s="440"/>
      <c r="J42" s="440"/>
      <c r="K42" s="440"/>
      <c r="L42" s="349"/>
      <c r="M42" s="423"/>
      <c r="N42" s="441"/>
      <c r="O42" s="442"/>
      <c r="P42" s="302"/>
      <c r="Q42" s="443"/>
      <c r="R42" s="440"/>
      <c r="S42" s="349"/>
      <c r="T42" s="423"/>
      <c r="U42" s="441"/>
      <c r="V42" s="442"/>
      <c r="W42" s="302"/>
      <c r="X42" s="441"/>
    </row>
    <row r="43" spans="1:24" ht="18" customHeight="1" x14ac:dyDescent="0.15">
      <c r="A43" s="94"/>
      <c r="B43" s="440"/>
      <c r="C43" s="302"/>
      <c r="D43" s="441"/>
      <c r="E43" s="442"/>
      <c r="F43" s="440"/>
      <c r="G43" s="302"/>
      <c r="H43" s="387"/>
      <c r="I43" s="440"/>
      <c r="J43" s="440"/>
      <c r="K43" s="440"/>
      <c r="L43" s="349"/>
      <c r="M43" s="423"/>
      <c r="N43" s="441"/>
      <c r="O43" s="71"/>
      <c r="P43" s="302"/>
      <c r="Q43" s="443"/>
      <c r="R43" s="440"/>
      <c r="S43" s="349"/>
      <c r="T43" s="423"/>
      <c r="U43" s="441"/>
      <c r="V43" s="442"/>
      <c r="W43" s="302"/>
      <c r="X43" s="441"/>
    </row>
    <row r="44" spans="1:24" ht="18" customHeight="1" x14ac:dyDescent="0.15">
      <c r="A44" s="446" t="s">
        <v>20</v>
      </c>
      <c r="B44" s="438"/>
      <c r="C44" s="133"/>
      <c r="D44" s="447"/>
      <c r="E44" s="775"/>
      <c r="F44" s="776"/>
      <c r="G44" s="133"/>
      <c r="H44" s="531"/>
      <c r="I44" s="776"/>
      <c r="J44" s="776"/>
      <c r="K44" s="776"/>
      <c r="L44" s="675"/>
      <c r="M44" s="676"/>
      <c r="N44" s="421"/>
      <c r="O44" s="439"/>
      <c r="P44" s="133"/>
      <c r="Q44" s="444"/>
      <c r="R44" s="438"/>
      <c r="S44" s="675"/>
      <c r="T44" s="676"/>
      <c r="U44" s="421"/>
      <c r="V44" s="439"/>
      <c r="W44" s="133"/>
      <c r="X44" s="421"/>
    </row>
    <row r="45" spans="1:24" s="167" customFormat="1" ht="18" customHeight="1" x14ac:dyDescent="0.15">
      <c r="A45" s="240">
        <f>SUM(C45,G45,L45,P45,S45,W45)</f>
        <v>34260</v>
      </c>
      <c r="B45" s="229" t="s">
        <v>9</v>
      </c>
      <c r="C45" s="134">
        <f>SUM(C13,C17,C25,C32,C39,C44)</f>
        <v>25950</v>
      </c>
      <c r="D45" s="239">
        <f>SUM(D13,D17,D25,D32,D39,D44)</f>
        <v>0</v>
      </c>
      <c r="E45" s="777" t="s">
        <v>9</v>
      </c>
      <c r="F45" s="778"/>
      <c r="G45" s="134">
        <f>SUM(G13,G17,G25,G32,G39)</f>
        <v>3900</v>
      </c>
      <c r="H45" s="259">
        <f>SUM(H13,H17,H25,H32,H39)</f>
        <v>0</v>
      </c>
      <c r="I45" s="781" t="s">
        <v>9</v>
      </c>
      <c r="J45" s="781"/>
      <c r="K45" s="778"/>
      <c r="L45" s="708">
        <f>SUM(L13,L17,L25,L32,L39)</f>
        <v>3000</v>
      </c>
      <c r="M45" s="709"/>
      <c r="N45" s="239">
        <f>SUM(N13,N17,N25,N32,N39)</f>
        <v>0</v>
      </c>
      <c r="O45" s="270" t="s">
        <v>9</v>
      </c>
      <c r="P45" s="134">
        <f>SUM(P13,P17,P25,P32)</f>
        <v>410</v>
      </c>
      <c r="Q45" s="259">
        <f>SUM(Q13,Q17,Q25,Q32)</f>
        <v>0</v>
      </c>
      <c r="R45" s="229" t="s">
        <v>9</v>
      </c>
      <c r="S45" s="708">
        <f>SUM(S13,S17,S25,S32)</f>
        <v>140</v>
      </c>
      <c r="T45" s="709"/>
      <c r="U45" s="239">
        <f>SUM(U13,U17,U25,U32)</f>
        <v>0</v>
      </c>
      <c r="V45" s="270" t="s">
        <v>9</v>
      </c>
      <c r="W45" s="134">
        <f>SUM(W13,W17,W25,W32,W39)</f>
        <v>860</v>
      </c>
      <c r="X45" s="239">
        <f>SUM(X13,X17,X25,X32,X39)</f>
        <v>0</v>
      </c>
    </row>
    <row r="46" spans="1:24" ht="15" customHeigh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712" t="str">
        <f>市郡別!P43</f>
        <v>2024年10月現在</v>
      </c>
      <c r="X46" s="713"/>
    </row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sheetProtection algorithmName="SHA-512" hashValue="InfXAcMOaJ5lk6kOCUkHhrDZZaM1r5DCstg99f5fiuBXgQNq4twzrXQe8kMRqCVJ2IFmMqKBaSYCzd6uwZofnw==" saltValue="qfMUCcDW8QJSpmaeFkWmYA==" spinCount="100000" sheet="1" selectLockedCells="1"/>
  <mergeCells count="172">
    <mergeCell ref="S30:T30"/>
    <mergeCell ref="S26:T26"/>
    <mergeCell ref="S20:T20"/>
    <mergeCell ref="S21:T21"/>
    <mergeCell ref="L25:M25"/>
    <mergeCell ref="L19:M19"/>
    <mergeCell ref="S22:T22"/>
    <mergeCell ref="L23:M23"/>
    <mergeCell ref="S23:T23"/>
    <mergeCell ref="S24:T24"/>
    <mergeCell ref="S25:T25"/>
    <mergeCell ref="L24:M24"/>
    <mergeCell ref="L26:M26"/>
    <mergeCell ref="L21:M21"/>
    <mergeCell ref="I30:K30"/>
    <mergeCell ref="I44:K44"/>
    <mergeCell ref="L33:M33"/>
    <mergeCell ref="E21:F21"/>
    <mergeCell ref="E22:F22"/>
    <mergeCell ref="E23:F23"/>
    <mergeCell ref="E18:F18"/>
    <mergeCell ref="E25:F25"/>
    <mergeCell ref="E26:F26"/>
    <mergeCell ref="I26:K26"/>
    <mergeCell ref="S33:T33"/>
    <mergeCell ref="L30:M30"/>
    <mergeCell ref="I29:K29"/>
    <mergeCell ref="I27:K27"/>
    <mergeCell ref="E44:F44"/>
    <mergeCell ref="E45:F45"/>
    <mergeCell ref="E37:F37"/>
    <mergeCell ref="E38:F38"/>
    <mergeCell ref="E35:F35"/>
    <mergeCell ref="E32:F32"/>
    <mergeCell ref="E27:F27"/>
    <mergeCell ref="S29:T29"/>
    <mergeCell ref="L27:M27"/>
    <mergeCell ref="L29:M29"/>
    <mergeCell ref="S27:T27"/>
    <mergeCell ref="S28:T28"/>
    <mergeCell ref="L28:M28"/>
    <mergeCell ref="I45:K45"/>
    <mergeCell ref="I37:K37"/>
    <mergeCell ref="I38:K38"/>
    <mergeCell ref="I39:K39"/>
    <mergeCell ref="L39:M39"/>
    <mergeCell ref="I33:K33"/>
    <mergeCell ref="L38:M38"/>
    <mergeCell ref="W46:X46"/>
    <mergeCell ref="S45:T45"/>
    <mergeCell ref="S37:T37"/>
    <mergeCell ref="S38:T38"/>
    <mergeCell ref="S39:T39"/>
    <mergeCell ref="S44:T44"/>
    <mergeCell ref="L45:M45"/>
    <mergeCell ref="L44:M44"/>
    <mergeCell ref="L37:M37"/>
    <mergeCell ref="A33:A38"/>
    <mergeCell ref="S31:T31"/>
    <mergeCell ref="S32:T32"/>
    <mergeCell ref="E39:F39"/>
    <mergeCell ref="E36:F36"/>
    <mergeCell ref="L31:M31"/>
    <mergeCell ref="L32:M32"/>
    <mergeCell ref="S34:T34"/>
    <mergeCell ref="S35:T35"/>
    <mergeCell ref="E34:F34"/>
    <mergeCell ref="L36:M36"/>
    <mergeCell ref="I31:K31"/>
    <mergeCell ref="I32:K32"/>
    <mergeCell ref="S36:T36"/>
    <mergeCell ref="I36:K36"/>
    <mergeCell ref="I34:K34"/>
    <mergeCell ref="I35:K35"/>
    <mergeCell ref="L34:M34"/>
    <mergeCell ref="L35:M35"/>
    <mergeCell ref="A26:A31"/>
    <mergeCell ref="E28:F28"/>
    <mergeCell ref="E29:F29"/>
    <mergeCell ref="I28:K28"/>
    <mergeCell ref="E33:F33"/>
    <mergeCell ref="S6:T6"/>
    <mergeCell ref="S7:T7"/>
    <mergeCell ref="S8:T8"/>
    <mergeCell ref="S9:T9"/>
    <mergeCell ref="S10:T10"/>
    <mergeCell ref="S11:T11"/>
    <mergeCell ref="I25:K25"/>
    <mergeCell ref="I22:K22"/>
    <mergeCell ref="I20:K20"/>
    <mergeCell ref="I16:K16"/>
    <mergeCell ref="I17:K17"/>
    <mergeCell ref="I21:K21"/>
    <mergeCell ref="I18:K18"/>
    <mergeCell ref="S18:T18"/>
    <mergeCell ref="S19:T19"/>
    <mergeCell ref="S14:T14"/>
    <mergeCell ref="L22:M22"/>
    <mergeCell ref="S16:T16"/>
    <mergeCell ref="L17:M17"/>
    <mergeCell ref="A1:E1"/>
    <mergeCell ref="A14:A16"/>
    <mergeCell ref="A6:A12"/>
    <mergeCell ref="A4:A5"/>
    <mergeCell ref="E24:F24"/>
    <mergeCell ref="I19:K19"/>
    <mergeCell ref="I23:K23"/>
    <mergeCell ref="E19:F19"/>
    <mergeCell ref="L11:M11"/>
    <mergeCell ref="E6:F6"/>
    <mergeCell ref="E9:F9"/>
    <mergeCell ref="E10:F10"/>
    <mergeCell ref="I13:K13"/>
    <mergeCell ref="L14:M14"/>
    <mergeCell ref="I11:K11"/>
    <mergeCell ref="I14:K14"/>
    <mergeCell ref="E20:F20"/>
    <mergeCell ref="L13:M13"/>
    <mergeCell ref="L15:M15"/>
    <mergeCell ref="I24:K24"/>
    <mergeCell ref="L18:M18"/>
    <mergeCell ref="L12:M12"/>
    <mergeCell ref="I12:K12"/>
    <mergeCell ref="L20:M20"/>
    <mergeCell ref="O2:S2"/>
    <mergeCell ref="E16:F16"/>
    <mergeCell ref="E17:F17"/>
    <mergeCell ref="S15:T15"/>
    <mergeCell ref="L7:M7"/>
    <mergeCell ref="L8:M8"/>
    <mergeCell ref="L9:M9"/>
    <mergeCell ref="L10:M10"/>
    <mergeCell ref="V4:X4"/>
    <mergeCell ref="S17:T17"/>
    <mergeCell ref="S5:T5"/>
    <mergeCell ref="S12:T12"/>
    <mergeCell ref="S13:T13"/>
    <mergeCell ref="I5:K5"/>
    <mergeCell ref="I6:K6"/>
    <mergeCell ref="I7:K7"/>
    <mergeCell ref="E13:F13"/>
    <mergeCell ref="E7:F7"/>
    <mergeCell ref="E8:F8"/>
    <mergeCell ref="E5:F5"/>
    <mergeCell ref="I15:K15"/>
    <mergeCell ref="E14:F14"/>
    <mergeCell ref="E15:F15"/>
    <mergeCell ref="L16:M16"/>
    <mergeCell ref="A18:A24"/>
    <mergeCell ref="A2:E2"/>
    <mergeCell ref="E30:F30"/>
    <mergeCell ref="E31:F31"/>
    <mergeCell ref="O1:S1"/>
    <mergeCell ref="E11:F11"/>
    <mergeCell ref="E12:F12"/>
    <mergeCell ref="B4:D4"/>
    <mergeCell ref="I8:K8"/>
    <mergeCell ref="I9:K9"/>
    <mergeCell ref="I10:K10"/>
    <mergeCell ref="L5:M5"/>
    <mergeCell ref="L6:M6"/>
    <mergeCell ref="R4:U4"/>
    <mergeCell ref="O4:Q4"/>
    <mergeCell ref="I4:N4"/>
    <mergeCell ref="E4:H4"/>
    <mergeCell ref="T1:X1"/>
    <mergeCell ref="F2:H2"/>
    <mergeCell ref="I2:L2"/>
    <mergeCell ref="M2:N2"/>
    <mergeCell ref="T2:X2"/>
    <mergeCell ref="F1:L1"/>
    <mergeCell ref="M1:N1"/>
  </mergeCells>
  <phoneticPr fontId="3"/>
  <dataValidations count="2">
    <dataValidation type="decimal" operator="lessThanOrEqual" allowBlank="1" showInputMessage="1" showErrorMessage="1" error="部数を超えています" sqref="X33 D14:D16 D6:D12 X6:X7 D33:D37 H6 H12 H14 H18 H21 D20:D23 H27 H29 H31 H36 Q9:Q10 Q14:Q16 Q12 Q18 Q27 Q29 Q31 Q6:Q7 X14 X18 X21:X23 X27:X29 D18 D26:D29 D31 N6:N7 N9:N10 X9:X10 H23" xr:uid="{00000000-0002-0000-0200-000000000000}">
      <formula1>C6</formula1>
    </dataValidation>
    <dataValidation type="decimal" operator="lessThanOrEqual" allowBlank="1" showInputMessage="1" showErrorMessage="1" error="部数を超えています" sqref="D30 N12 N14 N18 N21:N23 N26:N29 N31 N33 U6 U12 U14 U18 U27 U29 N36:N37 D19 D38 D24" xr:uid="{00000000-0002-0000-0200-000001000000}">
      <formula1>B6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</sheetPr>
  <dimension ref="A1:X55"/>
  <sheetViews>
    <sheetView showZeros="0" zoomScale="68" zoomScaleNormal="68" zoomScaleSheetLayoutView="72" workbookViewId="0">
      <selection activeCell="D6" sqref="D6"/>
    </sheetView>
  </sheetViews>
  <sheetFormatPr defaultRowHeight="11.25" x14ac:dyDescent="0.15"/>
  <cols>
    <col min="1" max="1" width="7.625" style="27" customWidth="1"/>
    <col min="2" max="2" width="12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875" style="27" customWidth="1"/>
    <col min="12" max="12" width="7.125" style="27" customWidth="1"/>
    <col min="13" max="13" width="3.625" style="27" customWidth="1"/>
    <col min="14" max="14" width="11.625" style="27" customWidth="1"/>
    <col min="15" max="15" width="11.5" style="27" customWidth="1"/>
    <col min="16" max="16" width="9.625" style="27" customWidth="1"/>
    <col min="17" max="17" width="11.125" style="27" customWidth="1"/>
    <col min="18" max="18" width="11.625" style="27" customWidth="1"/>
    <col min="19" max="20" width="5.125" style="27" customWidth="1"/>
    <col min="21" max="21" width="11.625" style="27" customWidth="1"/>
    <col min="22" max="22" width="11.5" style="27" customWidth="1"/>
    <col min="23" max="23" width="10.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683" t="s">
        <v>78</v>
      </c>
      <c r="B1" s="683"/>
      <c r="C1" s="683"/>
      <c r="D1" s="683"/>
      <c r="E1" s="684"/>
      <c r="F1" s="692" t="s">
        <v>191</v>
      </c>
      <c r="G1" s="683"/>
      <c r="H1" s="683"/>
      <c r="I1" s="683"/>
      <c r="J1" s="683"/>
      <c r="K1" s="683"/>
      <c r="L1" s="684"/>
      <c r="M1" s="666" t="s">
        <v>350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4" ht="30" customHeight="1" x14ac:dyDescent="0.15">
      <c r="A2" s="694">
        <f>市郡別!A3</f>
        <v>0</v>
      </c>
      <c r="B2" s="694"/>
      <c r="C2" s="694"/>
      <c r="D2" s="694"/>
      <c r="E2" s="695"/>
      <c r="F2" s="677">
        <f>SUM(D46,H46,N46,Q46,U46,X46)</f>
        <v>0</v>
      </c>
      <c r="G2" s="678"/>
      <c r="H2" s="678"/>
      <c r="I2" s="679">
        <f>市郡別!P30</f>
        <v>0</v>
      </c>
      <c r="J2" s="679"/>
      <c r="K2" s="679"/>
      <c r="L2" s="68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4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4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696" t="s">
        <v>86</v>
      </c>
      <c r="B6" s="147" t="s">
        <v>421</v>
      </c>
      <c r="C6" s="271">
        <v>810</v>
      </c>
      <c r="D6" s="223"/>
      <c r="E6" s="831"/>
      <c r="F6" s="700"/>
      <c r="G6" s="271"/>
      <c r="H6" s="524"/>
      <c r="I6" s="699" t="s">
        <v>417</v>
      </c>
      <c r="J6" s="699"/>
      <c r="K6" s="700"/>
      <c r="L6" s="701">
        <v>40</v>
      </c>
      <c r="M6" s="702"/>
      <c r="N6" s="311"/>
      <c r="O6" s="176" t="s">
        <v>458</v>
      </c>
      <c r="P6" s="271">
        <v>20</v>
      </c>
      <c r="Q6" s="244"/>
      <c r="R6" s="452" t="s">
        <v>417</v>
      </c>
      <c r="S6" s="701">
        <v>10</v>
      </c>
      <c r="T6" s="702"/>
      <c r="U6" s="275"/>
      <c r="V6" s="176" t="s">
        <v>417</v>
      </c>
      <c r="W6" s="271">
        <v>20</v>
      </c>
      <c r="X6" s="275"/>
    </row>
    <row r="7" spans="1:24" ht="27" customHeight="1" x14ac:dyDescent="0.15">
      <c r="A7" s="697"/>
      <c r="B7" s="147" t="s">
        <v>422</v>
      </c>
      <c r="C7" s="133">
        <v>1270</v>
      </c>
      <c r="D7" s="223"/>
      <c r="E7" s="656" t="s">
        <v>219</v>
      </c>
      <c r="F7" s="657"/>
      <c r="G7" s="133">
        <v>200</v>
      </c>
      <c r="H7" s="132"/>
      <c r="I7" s="832" t="s">
        <v>418</v>
      </c>
      <c r="J7" s="662"/>
      <c r="K7" s="657"/>
      <c r="L7" s="675">
        <v>60</v>
      </c>
      <c r="M7" s="830"/>
      <c r="N7" s="136"/>
      <c r="O7" s="127" t="s">
        <v>420</v>
      </c>
      <c r="P7" s="133">
        <v>30</v>
      </c>
      <c r="Q7" s="244"/>
      <c r="R7" s="125" t="s">
        <v>420</v>
      </c>
      <c r="S7" s="675">
        <v>20</v>
      </c>
      <c r="T7" s="676"/>
      <c r="U7" s="223"/>
      <c r="V7" s="127" t="s">
        <v>418</v>
      </c>
      <c r="W7" s="133">
        <v>40</v>
      </c>
      <c r="X7" s="223"/>
    </row>
    <row r="8" spans="1:24" ht="18" customHeight="1" x14ac:dyDescent="0.15">
      <c r="A8" s="697"/>
      <c r="B8" s="147" t="s">
        <v>423</v>
      </c>
      <c r="C8" s="133">
        <v>300</v>
      </c>
      <c r="D8" s="223"/>
      <c r="E8" s="656"/>
      <c r="F8" s="657"/>
      <c r="G8" s="133"/>
      <c r="H8" s="140"/>
      <c r="I8" s="662" t="s">
        <v>419</v>
      </c>
      <c r="J8" s="662"/>
      <c r="K8" s="657"/>
      <c r="L8" s="675">
        <v>10</v>
      </c>
      <c r="M8" s="830"/>
      <c r="N8" s="136"/>
      <c r="O8" s="127"/>
      <c r="P8" s="133"/>
      <c r="Q8" s="241"/>
      <c r="R8" s="125"/>
      <c r="S8" s="675"/>
      <c r="T8" s="676"/>
      <c r="U8" s="225"/>
      <c r="V8" s="127" t="s">
        <v>419</v>
      </c>
      <c r="W8" s="133">
        <v>10</v>
      </c>
      <c r="X8" s="223"/>
    </row>
    <row r="9" spans="1:24" ht="18" customHeight="1" thickBot="1" x14ac:dyDescent="0.2">
      <c r="A9" s="697"/>
      <c r="B9" s="147" t="s">
        <v>220</v>
      </c>
      <c r="C9" s="272">
        <v>470</v>
      </c>
      <c r="D9" s="273"/>
      <c r="E9" s="735"/>
      <c r="F9" s="736"/>
      <c r="G9" s="272"/>
      <c r="H9" s="141"/>
      <c r="I9" s="760" t="s">
        <v>235</v>
      </c>
      <c r="J9" s="760"/>
      <c r="K9" s="736"/>
      <c r="L9" s="749">
        <v>10</v>
      </c>
      <c r="M9" s="788"/>
      <c r="N9" s="308"/>
      <c r="O9" s="177"/>
      <c r="P9" s="272"/>
      <c r="Q9" s="310"/>
      <c r="R9" s="179"/>
      <c r="S9" s="749"/>
      <c r="T9" s="750"/>
      <c r="U9" s="269"/>
      <c r="V9" s="177" t="s">
        <v>246</v>
      </c>
      <c r="W9" s="272">
        <v>10</v>
      </c>
      <c r="X9" s="273"/>
    </row>
    <row r="10" spans="1:24" s="166" customFormat="1" ht="18" customHeight="1" thickTop="1" x14ac:dyDescent="0.15">
      <c r="A10" s="475">
        <f>SUM(C10+G10+L10+P10+S10+W10)</f>
        <v>3330</v>
      </c>
      <c r="B10" s="483" t="s">
        <v>9</v>
      </c>
      <c r="C10" s="460">
        <f>SUM(C6:C9)</f>
        <v>2850</v>
      </c>
      <c r="D10" s="484">
        <f>SUM(D6:D9)</f>
        <v>0</v>
      </c>
      <c r="E10" s="823" t="s">
        <v>9</v>
      </c>
      <c r="F10" s="809"/>
      <c r="G10" s="460">
        <f>SUM(G7:G9)</f>
        <v>200</v>
      </c>
      <c r="H10" s="459">
        <f>SUM(H7:H9)</f>
        <v>0</v>
      </c>
      <c r="I10" s="808" t="s">
        <v>9</v>
      </c>
      <c r="J10" s="808"/>
      <c r="K10" s="809"/>
      <c r="L10" s="741">
        <f>SUM(L6:L9)</f>
        <v>120</v>
      </c>
      <c r="M10" s="794"/>
      <c r="N10" s="468">
        <f>SUM(N6:N9)</f>
        <v>0</v>
      </c>
      <c r="O10" s="485" t="s">
        <v>9</v>
      </c>
      <c r="P10" s="460">
        <f>SUM(P6:P9)</f>
        <v>50</v>
      </c>
      <c r="Q10" s="486">
        <f>SUM(Q6:Q9)</f>
        <v>0</v>
      </c>
      <c r="R10" s="483" t="s">
        <v>9</v>
      </c>
      <c r="S10" s="741">
        <f>SUM(S6:T9)</f>
        <v>30</v>
      </c>
      <c r="T10" s="742"/>
      <c r="U10" s="484">
        <f>SUM(U6:U9)</f>
        <v>0</v>
      </c>
      <c r="V10" s="485" t="s">
        <v>9</v>
      </c>
      <c r="W10" s="460">
        <f>SUM(W6:W9)</f>
        <v>80</v>
      </c>
      <c r="X10" s="484">
        <f>SUM(X6:X9)</f>
        <v>0</v>
      </c>
    </row>
    <row r="11" spans="1:24" ht="18" customHeight="1" x14ac:dyDescent="0.15">
      <c r="A11" s="726" t="s">
        <v>112</v>
      </c>
      <c r="B11" s="147" t="s">
        <v>29</v>
      </c>
      <c r="C11" s="272">
        <v>510</v>
      </c>
      <c r="D11" s="273"/>
      <c r="E11" s="833"/>
      <c r="F11" s="817"/>
      <c r="G11" s="301"/>
      <c r="H11" s="525"/>
      <c r="I11" s="816" t="s">
        <v>36</v>
      </c>
      <c r="J11" s="816"/>
      <c r="K11" s="817"/>
      <c r="L11" s="785">
        <v>30</v>
      </c>
      <c r="M11" s="795"/>
      <c r="N11" s="308"/>
      <c r="O11" s="177"/>
      <c r="P11" s="272"/>
      <c r="Q11" s="310"/>
      <c r="R11" s="179"/>
      <c r="S11" s="785"/>
      <c r="T11" s="786"/>
      <c r="U11" s="269"/>
      <c r="V11" s="177" t="s">
        <v>33</v>
      </c>
      <c r="W11" s="272">
        <v>10</v>
      </c>
      <c r="X11" s="273"/>
    </row>
    <row r="12" spans="1:24" ht="18" customHeight="1" x14ac:dyDescent="0.15">
      <c r="A12" s="726"/>
      <c r="B12" s="147" t="s">
        <v>221</v>
      </c>
      <c r="C12" s="236">
        <v>3120</v>
      </c>
      <c r="D12" s="223"/>
      <c r="E12" s="745" t="s">
        <v>221</v>
      </c>
      <c r="F12" s="747"/>
      <c r="G12" s="302">
        <v>700</v>
      </c>
      <c r="H12" s="132"/>
      <c r="I12" s="746" t="s">
        <v>236</v>
      </c>
      <c r="J12" s="746"/>
      <c r="K12" s="747"/>
      <c r="L12" s="739">
        <v>1020</v>
      </c>
      <c r="M12" s="787"/>
      <c r="N12" s="136"/>
      <c r="O12" s="112" t="s">
        <v>221</v>
      </c>
      <c r="P12" s="236">
        <v>90</v>
      </c>
      <c r="Q12" s="244"/>
      <c r="R12" s="147" t="s">
        <v>221</v>
      </c>
      <c r="S12" s="739">
        <v>70</v>
      </c>
      <c r="T12" s="740"/>
      <c r="U12" s="223"/>
      <c r="V12" s="112" t="s">
        <v>245</v>
      </c>
      <c r="W12" s="236">
        <v>140</v>
      </c>
      <c r="X12" s="223"/>
    </row>
    <row r="13" spans="1:24" ht="18" customHeight="1" x14ac:dyDescent="0.15">
      <c r="A13" s="726"/>
      <c r="B13" s="147" t="s">
        <v>222</v>
      </c>
      <c r="C13" s="236">
        <v>430</v>
      </c>
      <c r="D13" s="223"/>
      <c r="E13" s="745"/>
      <c r="F13" s="747"/>
      <c r="G13" s="302"/>
      <c r="H13" s="140"/>
      <c r="I13" s="746"/>
      <c r="J13" s="746"/>
      <c r="K13" s="747"/>
      <c r="L13" s="739"/>
      <c r="M13" s="787"/>
      <c r="N13" s="137"/>
      <c r="O13" s="112"/>
      <c r="P13" s="236"/>
      <c r="Q13" s="241"/>
      <c r="R13" s="147"/>
      <c r="S13" s="739"/>
      <c r="T13" s="740"/>
      <c r="U13" s="225"/>
      <c r="V13" s="112"/>
      <c r="W13" s="236"/>
      <c r="X13" s="447"/>
    </row>
    <row r="14" spans="1:24" ht="18" customHeight="1" x14ac:dyDescent="0.15">
      <c r="A14" s="726"/>
      <c r="B14" s="147" t="s">
        <v>223</v>
      </c>
      <c r="C14" s="236">
        <v>1010</v>
      </c>
      <c r="D14" s="223"/>
      <c r="E14" s="745"/>
      <c r="F14" s="747"/>
      <c r="G14" s="236"/>
      <c r="H14" s="140"/>
      <c r="I14" s="746" t="s">
        <v>237</v>
      </c>
      <c r="J14" s="746"/>
      <c r="K14" s="747"/>
      <c r="L14" s="739">
        <v>20</v>
      </c>
      <c r="M14" s="787"/>
      <c r="N14" s="136"/>
      <c r="O14" s="112"/>
      <c r="P14" s="236"/>
      <c r="Q14" s="241"/>
      <c r="R14" s="147"/>
      <c r="S14" s="739"/>
      <c r="T14" s="740"/>
      <c r="U14" s="225"/>
      <c r="V14" s="112"/>
      <c r="W14" s="236"/>
      <c r="X14" s="447"/>
    </row>
    <row r="15" spans="1:24" ht="18" customHeight="1" x14ac:dyDescent="0.15">
      <c r="A15" s="726"/>
      <c r="B15" s="147" t="s">
        <v>224</v>
      </c>
      <c r="C15" s="585" t="s">
        <v>506</v>
      </c>
      <c r="D15" s="447"/>
      <c r="E15" s="745" t="s">
        <v>224</v>
      </c>
      <c r="F15" s="747"/>
      <c r="G15" s="302">
        <v>150</v>
      </c>
      <c r="H15" s="132"/>
      <c r="I15" s="746" t="s">
        <v>108</v>
      </c>
      <c r="J15" s="746"/>
      <c r="K15" s="747"/>
      <c r="L15" s="739">
        <v>50</v>
      </c>
      <c r="M15" s="787"/>
      <c r="N15" s="136"/>
      <c r="O15" s="112"/>
      <c r="P15" s="236"/>
      <c r="Q15" s="241"/>
      <c r="R15" s="147"/>
      <c r="S15" s="739"/>
      <c r="T15" s="740"/>
      <c r="U15" s="225"/>
      <c r="V15" s="112" t="s">
        <v>411</v>
      </c>
      <c r="W15" s="254" t="s">
        <v>496</v>
      </c>
      <c r="X15" s="447"/>
    </row>
    <row r="16" spans="1:24" ht="18" customHeight="1" x14ac:dyDescent="0.15">
      <c r="A16" s="726"/>
      <c r="B16" s="147" t="s">
        <v>225</v>
      </c>
      <c r="C16" s="236">
        <v>140</v>
      </c>
      <c r="D16" s="223"/>
      <c r="E16" s="745"/>
      <c r="F16" s="747"/>
      <c r="G16" s="302"/>
      <c r="H16" s="140"/>
      <c r="I16" s="746" t="s">
        <v>238</v>
      </c>
      <c r="J16" s="746"/>
      <c r="K16" s="747"/>
      <c r="L16" s="767" t="s">
        <v>177</v>
      </c>
      <c r="M16" s="793"/>
      <c r="N16" s="245"/>
      <c r="O16" s="112"/>
      <c r="P16" s="236"/>
      <c r="Q16" s="241"/>
      <c r="R16" s="147"/>
      <c r="S16" s="739"/>
      <c r="T16" s="740"/>
      <c r="U16" s="225"/>
      <c r="V16" s="112" t="s">
        <v>238</v>
      </c>
      <c r="W16" s="254" t="s">
        <v>177</v>
      </c>
      <c r="X16" s="447"/>
    </row>
    <row r="17" spans="1:24" ht="18" customHeight="1" x14ac:dyDescent="0.15">
      <c r="A17" s="726"/>
      <c r="B17" s="147" t="s">
        <v>226</v>
      </c>
      <c r="C17" s="236">
        <v>880</v>
      </c>
      <c r="D17" s="223"/>
      <c r="E17" s="745" t="s">
        <v>232</v>
      </c>
      <c r="F17" s="747"/>
      <c r="G17" s="236">
        <v>170</v>
      </c>
      <c r="H17" s="132"/>
      <c r="I17" s="773" t="s">
        <v>577</v>
      </c>
      <c r="J17" s="746"/>
      <c r="K17" s="747"/>
      <c r="L17" s="739">
        <v>40</v>
      </c>
      <c r="M17" s="787"/>
      <c r="N17" s="136"/>
      <c r="O17" s="588" t="s">
        <v>577</v>
      </c>
      <c r="P17" s="236">
        <v>20</v>
      </c>
      <c r="Q17" s="244"/>
      <c r="R17" s="147" t="s">
        <v>243</v>
      </c>
      <c r="S17" s="739">
        <v>20</v>
      </c>
      <c r="T17" s="740"/>
      <c r="U17" s="223"/>
      <c r="V17" s="588" t="s">
        <v>578</v>
      </c>
      <c r="W17" s="236">
        <v>50</v>
      </c>
      <c r="X17" s="223"/>
    </row>
    <row r="18" spans="1:24" ht="17.25" x14ac:dyDescent="0.15">
      <c r="A18" s="726"/>
      <c r="B18" s="419" t="s">
        <v>396</v>
      </c>
      <c r="C18" s="236">
        <v>210</v>
      </c>
      <c r="D18" s="223"/>
      <c r="E18" s="745"/>
      <c r="F18" s="747"/>
      <c r="G18" s="236"/>
      <c r="H18" s="140"/>
      <c r="I18" s="804" t="s">
        <v>395</v>
      </c>
      <c r="J18" s="805"/>
      <c r="K18" s="806"/>
      <c r="L18" s="739">
        <v>10</v>
      </c>
      <c r="M18" s="787"/>
      <c r="N18" s="136"/>
      <c r="O18" s="112"/>
      <c r="P18" s="236"/>
      <c r="Q18" s="241"/>
      <c r="R18" s="147"/>
      <c r="S18" s="739"/>
      <c r="T18" s="740"/>
      <c r="U18" s="225"/>
      <c r="V18" s="419" t="s">
        <v>394</v>
      </c>
      <c r="W18" s="236">
        <v>10</v>
      </c>
      <c r="X18" s="223"/>
    </row>
    <row r="19" spans="1:24" ht="18" customHeight="1" x14ac:dyDescent="0.15">
      <c r="A19" s="726"/>
      <c r="B19" s="147" t="s">
        <v>28</v>
      </c>
      <c r="C19" s="236">
        <v>330</v>
      </c>
      <c r="D19" s="223"/>
      <c r="E19" s="745"/>
      <c r="F19" s="747"/>
      <c r="G19" s="236"/>
      <c r="H19" s="140"/>
      <c r="I19" s="773" t="s">
        <v>550</v>
      </c>
      <c r="J19" s="746"/>
      <c r="K19" s="747"/>
      <c r="L19" s="739">
        <v>10</v>
      </c>
      <c r="M19" s="787"/>
      <c r="N19" s="136"/>
      <c r="O19" s="112"/>
      <c r="P19" s="236"/>
      <c r="Q19" s="241"/>
      <c r="R19" s="147"/>
      <c r="S19" s="739"/>
      <c r="T19" s="740"/>
      <c r="U19" s="225"/>
      <c r="V19" s="540" t="s">
        <v>550</v>
      </c>
      <c r="W19" s="236">
        <v>10</v>
      </c>
      <c r="X19" s="223"/>
    </row>
    <row r="20" spans="1:24" ht="18" customHeight="1" thickBot="1" x14ac:dyDescent="0.2">
      <c r="A20" s="726"/>
      <c r="B20" s="147" t="s">
        <v>227</v>
      </c>
      <c r="C20" s="272">
        <v>100</v>
      </c>
      <c r="D20" s="223"/>
      <c r="E20" s="735"/>
      <c r="F20" s="736"/>
      <c r="G20" s="272"/>
      <c r="H20" s="141"/>
      <c r="I20" s="807" t="s">
        <v>551</v>
      </c>
      <c r="J20" s="760"/>
      <c r="K20" s="736"/>
      <c r="L20" s="749">
        <v>10</v>
      </c>
      <c r="M20" s="788"/>
      <c r="N20" s="136"/>
      <c r="O20" s="177"/>
      <c r="P20" s="272"/>
      <c r="Q20" s="310"/>
      <c r="R20" s="179"/>
      <c r="S20" s="749"/>
      <c r="T20" s="750"/>
      <c r="U20" s="269"/>
      <c r="V20" s="177"/>
      <c r="W20" s="272"/>
      <c r="X20" s="269"/>
    </row>
    <row r="21" spans="1:24" s="166" customFormat="1" ht="18" customHeight="1" thickTop="1" x14ac:dyDescent="0.15">
      <c r="A21" s="475">
        <f>SUM(C21+G21+L21+P21+S21+W21)</f>
        <v>9360</v>
      </c>
      <c r="B21" s="483" t="s">
        <v>9</v>
      </c>
      <c r="C21" s="460">
        <f>SUM(C11:C20)</f>
        <v>6730</v>
      </c>
      <c r="D21" s="484">
        <f>SUM(D11:D20)</f>
        <v>0</v>
      </c>
      <c r="E21" s="823" t="s">
        <v>9</v>
      </c>
      <c r="F21" s="809"/>
      <c r="G21" s="458">
        <f>SUM(G12:G17)</f>
        <v>1020</v>
      </c>
      <c r="H21" s="459">
        <f>SUM(H11:H17)</f>
        <v>0</v>
      </c>
      <c r="I21" s="808" t="s">
        <v>9</v>
      </c>
      <c r="J21" s="808"/>
      <c r="K21" s="809"/>
      <c r="L21" s="741">
        <f>SUM(L11:M20)</f>
        <v>1190</v>
      </c>
      <c r="M21" s="794"/>
      <c r="N21" s="468">
        <f>SUM(N11:N20)</f>
        <v>0</v>
      </c>
      <c r="O21" s="485" t="s">
        <v>9</v>
      </c>
      <c r="P21" s="460">
        <f>SUM(P12:P17)</f>
        <v>110</v>
      </c>
      <c r="Q21" s="486">
        <f>SUM(Q11:Q17)</f>
        <v>0</v>
      </c>
      <c r="R21" s="483" t="s">
        <v>9</v>
      </c>
      <c r="S21" s="741">
        <f>SUM(S12:S17)</f>
        <v>90</v>
      </c>
      <c r="T21" s="742"/>
      <c r="U21" s="484">
        <f>SUM(U11:U19)</f>
        <v>0</v>
      </c>
      <c r="V21" s="485" t="s">
        <v>9</v>
      </c>
      <c r="W21" s="460">
        <f>SUM(W11:W19)</f>
        <v>220</v>
      </c>
      <c r="X21" s="484">
        <f>SUM(X11:X20)</f>
        <v>0</v>
      </c>
    </row>
    <row r="22" spans="1:24" ht="17.25" x14ac:dyDescent="0.15">
      <c r="A22" s="772" t="s">
        <v>2</v>
      </c>
      <c r="B22" s="419" t="s">
        <v>397</v>
      </c>
      <c r="C22" s="274">
        <v>2230</v>
      </c>
      <c r="D22" s="275"/>
      <c r="E22" s="774" t="s">
        <v>181</v>
      </c>
      <c r="F22" s="764"/>
      <c r="G22" s="303">
        <v>850</v>
      </c>
      <c r="H22" s="249"/>
      <c r="I22" s="820" t="s">
        <v>534</v>
      </c>
      <c r="J22" s="820"/>
      <c r="K22" s="821"/>
      <c r="L22" s="758">
        <v>240</v>
      </c>
      <c r="M22" s="797"/>
      <c r="N22" s="309"/>
      <c r="O22" s="178" t="s">
        <v>31</v>
      </c>
      <c r="P22" s="568" t="s">
        <v>542</v>
      </c>
      <c r="Q22" s="570"/>
      <c r="R22" s="180" t="s">
        <v>424</v>
      </c>
      <c r="S22" s="758">
        <v>50</v>
      </c>
      <c r="T22" s="759"/>
      <c r="U22" s="275"/>
      <c r="V22" s="178" t="s">
        <v>85</v>
      </c>
      <c r="W22" s="568" t="s">
        <v>538</v>
      </c>
      <c r="X22" s="447"/>
    </row>
    <row r="23" spans="1:24" ht="17.25" x14ac:dyDescent="0.15">
      <c r="A23" s="726"/>
      <c r="B23" s="419" t="s">
        <v>398</v>
      </c>
      <c r="C23" s="236">
        <v>1790</v>
      </c>
      <c r="D23" s="223"/>
      <c r="E23" s="745"/>
      <c r="F23" s="747"/>
      <c r="G23" s="302"/>
      <c r="H23" s="140"/>
      <c r="I23" s="804" t="s">
        <v>393</v>
      </c>
      <c r="J23" s="805"/>
      <c r="K23" s="806"/>
      <c r="L23" s="739">
        <v>170</v>
      </c>
      <c r="M23" s="787"/>
      <c r="N23" s="136"/>
      <c r="O23" s="419" t="s">
        <v>392</v>
      </c>
      <c r="P23" s="236">
        <v>80</v>
      </c>
      <c r="Q23" s="132"/>
      <c r="R23" s="147"/>
      <c r="S23" s="739"/>
      <c r="T23" s="740"/>
      <c r="U23" s="225"/>
      <c r="V23" s="419" t="s">
        <v>392</v>
      </c>
      <c r="W23" s="236">
        <v>110</v>
      </c>
      <c r="X23" s="223"/>
    </row>
    <row r="24" spans="1:24" ht="17.25" customHeight="1" x14ac:dyDescent="0.15">
      <c r="A24" s="726"/>
      <c r="B24" s="147" t="s">
        <v>228</v>
      </c>
      <c r="C24" s="236">
        <v>230</v>
      </c>
      <c r="D24" s="223"/>
      <c r="E24" s="745"/>
      <c r="F24" s="747"/>
      <c r="G24" s="302"/>
      <c r="H24" s="140"/>
      <c r="I24" s="773" t="s">
        <v>535</v>
      </c>
      <c r="J24" s="746"/>
      <c r="K24" s="747"/>
      <c r="L24" s="739">
        <v>20</v>
      </c>
      <c r="M24" s="787"/>
      <c r="N24" s="136"/>
      <c r="O24" s="419" t="s">
        <v>393</v>
      </c>
      <c r="P24" s="236">
        <v>60</v>
      </c>
      <c r="Q24" s="132"/>
      <c r="R24" s="147"/>
      <c r="S24" s="739"/>
      <c r="T24" s="740"/>
      <c r="U24" s="225"/>
      <c r="V24" s="419" t="s">
        <v>393</v>
      </c>
      <c r="W24" s="236">
        <v>50</v>
      </c>
      <c r="X24" s="223"/>
    </row>
    <row r="25" spans="1:24" ht="18" customHeight="1" x14ac:dyDescent="0.15">
      <c r="A25" s="726"/>
      <c r="B25" s="566" t="s">
        <v>532</v>
      </c>
      <c r="C25" s="236">
        <v>1690</v>
      </c>
      <c r="D25" s="223"/>
      <c r="E25" s="735" t="s">
        <v>32</v>
      </c>
      <c r="F25" s="834"/>
      <c r="G25" s="236">
        <v>150</v>
      </c>
      <c r="H25" s="135"/>
      <c r="I25" s="807" t="s">
        <v>536</v>
      </c>
      <c r="J25" s="760"/>
      <c r="K25" s="736"/>
      <c r="L25" s="749">
        <v>80</v>
      </c>
      <c r="M25" s="788"/>
      <c r="N25" s="136"/>
      <c r="O25" s="569" t="s">
        <v>635</v>
      </c>
      <c r="P25" s="272">
        <v>90</v>
      </c>
      <c r="Q25" s="571"/>
      <c r="R25" s="147"/>
      <c r="S25" s="739"/>
      <c r="T25" s="740"/>
      <c r="U25" s="225"/>
      <c r="V25" s="567" t="s">
        <v>539</v>
      </c>
      <c r="W25" s="236">
        <v>70</v>
      </c>
      <c r="X25" s="223"/>
    </row>
    <row r="26" spans="1:24" ht="18" customHeight="1" thickBot="1" x14ac:dyDescent="0.2">
      <c r="A26" s="726"/>
      <c r="B26" s="84"/>
      <c r="C26" s="272"/>
      <c r="D26" s="276">
        <f>C26</f>
        <v>0</v>
      </c>
      <c r="E26" s="745"/>
      <c r="F26" s="746"/>
      <c r="G26" s="304"/>
      <c r="H26" s="251"/>
      <c r="I26" s="746"/>
      <c r="J26" s="746"/>
      <c r="K26" s="747"/>
      <c r="L26" s="739"/>
      <c r="M26" s="787"/>
      <c r="N26" s="137"/>
      <c r="O26" s="228"/>
      <c r="P26" s="313"/>
      <c r="Q26" s="572"/>
      <c r="R26" s="84"/>
      <c r="S26" s="749"/>
      <c r="T26" s="750"/>
      <c r="U26" s="269"/>
      <c r="V26" s="85"/>
      <c r="W26" s="272"/>
      <c r="X26" s="269"/>
    </row>
    <row r="27" spans="1:24" s="166" customFormat="1" ht="18" customHeight="1" thickTop="1" x14ac:dyDescent="0.15">
      <c r="A27" s="475">
        <f>SUM(C27+G27+L27+P27+S27+W27)</f>
        <v>7960</v>
      </c>
      <c r="B27" s="483" t="s">
        <v>9</v>
      </c>
      <c r="C27" s="460">
        <f>SUM(C22:C26)</f>
        <v>5940</v>
      </c>
      <c r="D27" s="484">
        <f>SUM(D22:D26)</f>
        <v>0</v>
      </c>
      <c r="E27" s="823" t="s">
        <v>9</v>
      </c>
      <c r="F27" s="809"/>
      <c r="G27" s="487">
        <f>SUM(G22:G25)</f>
        <v>1000</v>
      </c>
      <c r="H27" s="459">
        <f>SUM(H22:H25)</f>
        <v>0</v>
      </c>
      <c r="I27" s="808" t="s">
        <v>9</v>
      </c>
      <c r="J27" s="808"/>
      <c r="K27" s="809"/>
      <c r="L27" s="741">
        <f>SUM(L22:L25)</f>
        <v>510</v>
      </c>
      <c r="M27" s="794"/>
      <c r="N27" s="468">
        <f>SUM(N22:N25)</f>
        <v>0</v>
      </c>
      <c r="O27" s="485" t="s">
        <v>9</v>
      </c>
      <c r="P27" s="460">
        <f>SUM(P22:P25)</f>
        <v>230</v>
      </c>
      <c r="Q27" s="486">
        <f>SUM(Q22:Q25)</f>
        <v>0</v>
      </c>
      <c r="R27" s="483" t="s">
        <v>9</v>
      </c>
      <c r="S27" s="741">
        <f>SUM(S22:S24)</f>
        <v>50</v>
      </c>
      <c r="T27" s="742"/>
      <c r="U27" s="484">
        <f>SUM(U22:U26)</f>
        <v>0</v>
      </c>
      <c r="V27" s="485" t="s">
        <v>9</v>
      </c>
      <c r="W27" s="460">
        <f>SUM(W22:W25)</f>
        <v>230</v>
      </c>
      <c r="X27" s="484">
        <f>SUM(X22:X26)</f>
        <v>0</v>
      </c>
    </row>
    <row r="28" spans="1:24" ht="18" customHeight="1" x14ac:dyDescent="0.15">
      <c r="A28" s="751" t="s">
        <v>111</v>
      </c>
      <c r="B28" s="147" t="s">
        <v>229</v>
      </c>
      <c r="C28" s="272">
        <v>640</v>
      </c>
      <c r="D28" s="273"/>
      <c r="E28" s="826" t="s">
        <v>622</v>
      </c>
      <c r="F28" s="827"/>
      <c r="G28" s="272">
        <v>40</v>
      </c>
      <c r="H28" s="249"/>
      <c r="I28" s="815" t="s">
        <v>242</v>
      </c>
      <c r="J28" s="816"/>
      <c r="K28" s="817"/>
      <c r="L28" s="785">
        <v>20</v>
      </c>
      <c r="M28" s="795"/>
      <c r="N28" s="308"/>
      <c r="O28" s="177" t="s">
        <v>242</v>
      </c>
      <c r="P28" s="272">
        <v>30</v>
      </c>
      <c r="Q28" s="312"/>
      <c r="R28" s="179" t="s">
        <v>242</v>
      </c>
      <c r="S28" s="785">
        <v>10</v>
      </c>
      <c r="T28" s="786"/>
      <c r="U28" s="273"/>
      <c r="V28" s="569" t="s">
        <v>242</v>
      </c>
      <c r="W28" s="272">
        <v>20</v>
      </c>
      <c r="X28" s="223"/>
    </row>
    <row r="29" spans="1:24" ht="18" customHeight="1" x14ac:dyDescent="0.15">
      <c r="A29" s="751"/>
      <c r="B29" s="147" t="s">
        <v>230</v>
      </c>
      <c r="C29" s="236">
        <v>310</v>
      </c>
      <c r="D29" s="223"/>
      <c r="E29" s="822" t="s">
        <v>623</v>
      </c>
      <c r="F29" s="811"/>
      <c r="G29" s="236">
        <v>10</v>
      </c>
      <c r="H29" s="135"/>
      <c r="I29" s="746" t="s">
        <v>239</v>
      </c>
      <c r="J29" s="746"/>
      <c r="K29" s="747"/>
      <c r="L29" s="739">
        <v>10</v>
      </c>
      <c r="M29" s="787"/>
      <c r="N29" s="136"/>
      <c r="O29" s="112"/>
      <c r="P29" s="236"/>
      <c r="Q29" s="241"/>
      <c r="R29" s="147"/>
      <c r="S29" s="739"/>
      <c r="T29" s="740"/>
      <c r="U29" s="225"/>
      <c r="V29" s="567" t="s">
        <v>239</v>
      </c>
      <c r="W29" s="236">
        <v>10</v>
      </c>
      <c r="X29" s="223"/>
    </row>
    <row r="30" spans="1:24" ht="18" customHeight="1" x14ac:dyDescent="0.15">
      <c r="A30" s="751"/>
      <c r="B30" s="566" t="s">
        <v>533</v>
      </c>
      <c r="C30" s="236">
        <v>330</v>
      </c>
      <c r="D30" s="223"/>
      <c r="E30" s="822"/>
      <c r="F30" s="811"/>
      <c r="G30" s="236"/>
      <c r="H30" s="526"/>
      <c r="I30" s="773" t="s">
        <v>507</v>
      </c>
      <c r="J30" s="746"/>
      <c r="K30" s="747"/>
      <c r="L30" s="739">
        <v>20</v>
      </c>
      <c r="M30" s="787"/>
      <c r="N30" s="136"/>
      <c r="O30" s="112"/>
      <c r="P30" s="236"/>
      <c r="Q30" s="241"/>
      <c r="R30" s="147"/>
      <c r="S30" s="739"/>
      <c r="T30" s="740"/>
      <c r="U30" s="225"/>
      <c r="V30" s="540" t="s">
        <v>507</v>
      </c>
      <c r="W30" s="236">
        <v>10</v>
      </c>
      <c r="X30" s="223"/>
    </row>
    <row r="31" spans="1:24" ht="18" customHeight="1" thickBot="1" x14ac:dyDescent="0.2">
      <c r="A31" s="751"/>
      <c r="B31" s="147" t="s">
        <v>231</v>
      </c>
      <c r="C31" s="272">
        <v>500</v>
      </c>
      <c r="D31" s="223"/>
      <c r="E31" s="824" t="s">
        <v>624</v>
      </c>
      <c r="F31" s="825"/>
      <c r="G31" s="272">
        <v>20</v>
      </c>
      <c r="H31" s="135"/>
      <c r="I31" s="760" t="s">
        <v>240</v>
      </c>
      <c r="J31" s="760"/>
      <c r="K31" s="736"/>
      <c r="L31" s="749">
        <v>20</v>
      </c>
      <c r="M31" s="788"/>
      <c r="N31" s="136"/>
      <c r="O31" s="177"/>
      <c r="P31" s="272"/>
      <c r="Q31" s="310"/>
      <c r="R31" s="179"/>
      <c r="S31" s="749"/>
      <c r="T31" s="750"/>
      <c r="U31" s="269"/>
      <c r="V31" s="177" t="s">
        <v>240</v>
      </c>
      <c r="W31" s="272">
        <v>10</v>
      </c>
      <c r="X31" s="273"/>
    </row>
    <row r="32" spans="1:24" s="166" customFormat="1" ht="18" customHeight="1" thickTop="1" x14ac:dyDescent="0.15">
      <c r="A32" s="475">
        <f>SUM(C32+G32+L32+P32+S32+W32)</f>
        <v>2010</v>
      </c>
      <c r="B32" s="483" t="s">
        <v>9</v>
      </c>
      <c r="C32" s="460">
        <f>SUM(C28:C31)</f>
        <v>1780</v>
      </c>
      <c r="D32" s="484">
        <f>SUM(D28:D31)</f>
        <v>0</v>
      </c>
      <c r="E32" s="828"/>
      <c r="F32" s="829"/>
      <c r="G32" s="458">
        <f>SUM(G28:G31)</f>
        <v>70</v>
      </c>
      <c r="H32" s="459">
        <f>SUM(H28:H31)</f>
        <v>0</v>
      </c>
      <c r="I32" s="808" t="s">
        <v>9</v>
      </c>
      <c r="J32" s="808"/>
      <c r="K32" s="809"/>
      <c r="L32" s="741">
        <f>SUM(L28:L31)</f>
        <v>70</v>
      </c>
      <c r="M32" s="794"/>
      <c r="N32" s="468">
        <f>SUM(N28:N31)</f>
        <v>0</v>
      </c>
      <c r="O32" s="485" t="s">
        <v>9</v>
      </c>
      <c r="P32" s="460">
        <f>SUM(P28:P31)</f>
        <v>30</v>
      </c>
      <c r="Q32" s="475">
        <f>SUM(Q28:Q31)</f>
        <v>0</v>
      </c>
      <c r="R32" s="483" t="s">
        <v>9</v>
      </c>
      <c r="S32" s="741">
        <f>SUM(S28:S31)</f>
        <v>10</v>
      </c>
      <c r="T32" s="742"/>
      <c r="U32" s="484">
        <f>SUM(U28:U31)</f>
        <v>0</v>
      </c>
      <c r="V32" s="485" t="s">
        <v>9</v>
      </c>
      <c r="W32" s="460">
        <f>SUM(W28:W31)</f>
        <v>50</v>
      </c>
      <c r="X32" s="484">
        <f>SUM(X28:X31)</f>
        <v>0</v>
      </c>
    </row>
    <row r="33" spans="1:24" ht="18" customHeight="1" x14ac:dyDescent="0.15">
      <c r="A33" s="772" t="s">
        <v>113</v>
      </c>
      <c r="B33" s="147" t="s">
        <v>216</v>
      </c>
      <c r="C33" s="274">
        <v>1330</v>
      </c>
      <c r="D33" s="275"/>
      <c r="E33" s="774" t="s">
        <v>216</v>
      </c>
      <c r="F33" s="764"/>
      <c r="G33" s="274">
        <v>180</v>
      </c>
      <c r="H33" s="249"/>
      <c r="I33" s="763" t="s">
        <v>216</v>
      </c>
      <c r="J33" s="791"/>
      <c r="K33" s="756"/>
      <c r="L33" s="758">
        <v>140</v>
      </c>
      <c r="M33" s="797"/>
      <c r="N33" s="309"/>
      <c r="O33" s="178" t="s">
        <v>446</v>
      </c>
      <c r="P33" s="274">
        <v>50</v>
      </c>
      <c r="Q33" s="311"/>
      <c r="R33" s="180" t="s">
        <v>431</v>
      </c>
      <c r="S33" s="758">
        <v>10</v>
      </c>
      <c r="T33" s="759"/>
      <c r="U33" s="275"/>
      <c r="V33" s="181" t="s">
        <v>431</v>
      </c>
      <c r="W33" s="274">
        <v>30</v>
      </c>
      <c r="X33" s="275"/>
    </row>
    <row r="34" spans="1:24" ht="18" customHeight="1" x14ac:dyDescent="0.15">
      <c r="A34" s="726"/>
      <c r="B34" s="593" t="s">
        <v>599</v>
      </c>
      <c r="C34" s="236">
        <v>3090</v>
      </c>
      <c r="D34" s="223"/>
      <c r="E34" s="745" t="s">
        <v>30</v>
      </c>
      <c r="F34" s="747"/>
      <c r="G34" s="236">
        <v>550</v>
      </c>
      <c r="H34" s="132"/>
      <c r="I34" s="746" t="s">
        <v>35</v>
      </c>
      <c r="J34" s="746"/>
      <c r="K34" s="747"/>
      <c r="L34" s="739">
        <v>220</v>
      </c>
      <c r="M34" s="787"/>
      <c r="N34" s="136"/>
      <c r="O34" s="71"/>
      <c r="P34" s="236"/>
      <c r="Q34" s="241"/>
      <c r="R34" s="151" t="s">
        <v>34</v>
      </c>
      <c r="S34" s="739">
        <v>20</v>
      </c>
      <c r="T34" s="740"/>
      <c r="U34" s="223"/>
      <c r="V34" s="151" t="s">
        <v>34</v>
      </c>
      <c r="W34" s="236">
        <v>70</v>
      </c>
      <c r="X34" s="223"/>
    </row>
    <row r="35" spans="1:24" ht="18" customHeight="1" x14ac:dyDescent="0.15">
      <c r="A35" s="726"/>
      <c r="B35" s="315" t="s">
        <v>247</v>
      </c>
      <c r="C35" s="254" t="s">
        <v>496</v>
      </c>
      <c r="D35" s="447"/>
      <c r="E35" s="745"/>
      <c r="F35" s="747"/>
      <c r="G35" s="236"/>
      <c r="H35" s="140"/>
      <c r="I35" s="805" t="s">
        <v>512</v>
      </c>
      <c r="J35" s="818"/>
      <c r="K35" s="819"/>
      <c r="L35" s="739">
        <v>30</v>
      </c>
      <c r="M35" s="787"/>
      <c r="N35" s="136"/>
      <c r="O35" s="71"/>
      <c r="P35" s="236"/>
      <c r="Q35" s="241"/>
      <c r="R35" s="147"/>
      <c r="S35" s="739"/>
      <c r="T35" s="740"/>
      <c r="U35" s="225"/>
      <c r="V35" s="420" t="s">
        <v>514</v>
      </c>
      <c r="W35" s="236">
        <v>20</v>
      </c>
      <c r="X35" s="223"/>
    </row>
    <row r="36" spans="1:24" ht="18" customHeight="1" x14ac:dyDescent="0.15">
      <c r="A36" s="726"/>
      <c r="B36" s="577" t="s">
        <v>563</v>
      </c>
      <c r="C36" s="236">
        <v>590</v>
      </c>
      <c r="D36" s="223"/>
      <c r="E36" s="745"/>
      <c r="F36" s="747"/>
      <c r="G36" s="236"/>
      <c r="H36" s="140"/>
      <c r="I36" s="773" t="s">
        <v>564</v>
      </c>
      <c r="J36" s="746"/>
      <c r="K36" s="747"/>
      <c r="L36" s="739">
        <v>100</v>
      </c>
      <c r="M36" s="787"/>
      <c r="N36" s="136"/>
      <c r="O36" s="71"/>
      <c r="P36" s="236"/>
      <c r="Q36" s="241"/>
      <c r="R36" s="147"/>
      <c r="S36" s="739"/>
      <c r="T36" s="740"/>
      <c r="U36" s="225"/>
      <c r="V36" s="583" t="s">
        <v>565</v>
      </c>
      <c r="W36" s="236">
        <v>10</v>
      </c>
      <c r="X36" s="223"/>
    </row>
    <row r="37" spans="1:24" ht="18" customHeight="1" x14ac:dyDescent="0.15">
      <c r="A37" s="726"/>
      <c r="B37" s="147" t="s">
        <v>217</v>
      </c>
      <c r="C37" s="585" t="s">
        <v>567</v>
      </c>
      <c r="D37" s="447"/>
      <c r="E37" s="745" t="s">
        <v>233</v>
      </c>
      <c r="F37" s="747"/>
      <c r="G37" s="236">
        <v>100</v>
      </c>
      <c r="H37" s="132"/>
      <c r="I37" s="746" t="s">
        <v>241</v>
      </c>
      <c r="J37" s="746"/>
      <c r="K37" s="747"/>
      <c r="L37" s="767" t="s">
        <v>177</v>
      </c>
      <c r="M37" s="793"/>
      <c r="N37" s="245"/>
      <c r="O37" s="71"/>
      <c r="P37" s="236"/>
      <c r="Q37" s="241"/>
      <c r="R37" s="147"/>
      <c r="S37" s="739"/>
      <c r="T37" s="740"/>
      <c r="U37" s="225"/>
      <c r="V37" s="151" t="s">
        <v>241</v>
      </c>
      <c r="W37" s="585" t="s">
        <v>567</v>
      </c>
      <c r="X37" s="447"/>
    </row>
    <row r="38" spans="1:24" ht="18" customHeight="1" x14ac:dyDescent="0.15">
      <c r="A38" s="726"/>
      <c r="B38" s="147" t="s">
        <v>495</v>
      </c>
      <c r="C38" s="236">
        <v>1580</v>
      </c>
      <c r="D38" s="223"/>
      <c r="E38" s="822" t="s">
        <v>234</v>
      </c>
      <c r="F38" s="747"/>
      <c r="G38" s="236">
        <v>250</v>
      </c>
      <c r="H38" s="132"/>
      <c r="I38" s="746" t="s">
        <v>234</v>
      </c>
      <c r="J38" s="746"/>
      <c r="K38" s="747"/>
      <c r="L38" s="739">
        <v>80</v>
      </c>
      <c r="M38" s="787"/>
      <c r="N38" s="136"/>
      <c r="O38" s="71"/>
      <c r="P38" s="236"/>
      <c r="Q38" s="241"/>
      <c r="R38" s="566" t="s">
        <v>537</v>
      </c>
      <c r="S38" s="739">
        <v>10</v>
      </c>
      <c r="T38" s="740"/>
      <c r="U38" s="223"/>
      <c r="V38" s="151" t="s">
        <v>244</v>
      </c>
      <c r="W38" s="236">
        <v>30</v>
      </c>
      <c r="X38" s="223"/>
    </row>
    <row r="39" spans="1:24" ht="18" customHeight="1" x14ac:dyDescent="0.15">
      <c r="A39" s="726"/>
      <c r="B39" s="147" t="s">
        <v>218</v>
      </c>
      <c r="C39" s="254" t="s">
        <v>493</v>
      </c>
      <c r="D39" s="447"/>
      <c r="E39" s="745"/>
      <c r="F39" s="747"/>
      <c r="G39" s="236"/>
      <c r="H39" s="140"/>
      <c r="I39" s="746" t="s">
        <v>494</v>
      </c>
      <c r="J39" s="746"/>
      <c r="K39" s="747"/>
      <c r="L39" s="767" t="s">
        <v>496</v>
      </c>
      <c r="M39" s="793"/>
      <c r="N39" s="245"/>
      <c r="O39" s="71"/>
      <c r="P39" s="236"/>
      <c r="Q39" s="241"/>
      <c r="R39" s="147"/>
      <c r="S39" s="739"/>
      <c r="T39" s="740"/>
      <c r="U39" s="225"/>
      <c r="V39" s="151" t="s">
        <v>494</v>
      </c>
      <c r="W39" s="254" t="s">
        <v>177</v>
      </c>
      <c r="X39" s="447"/>
    </row>
    <row r="40" spans="1:24" ht="18" customHeight="1" x14ac:dyDescent="0.15">
      <c r="A40" s="726"/>
      <c r="B40" s="546" t="s">
        <v>508</v>
      </c>
      <c r="C40" s="236">
        <v>620</v>
      </c>
      <c r="D40" s="223"/>
      <c r="E40" s="745"/>
      <c r="F40" s="747"/>
      <c r="G40" s="236"/>
      <c r="H40" s="140"/>
      <c r="I40" s="810" t="s">
        <v>511</v>
      </c>
      <c r="J40" s="773"/>
      <c r="K40" s="811"/>
      <c r="L40" s="749">
        <v>20</v>
      </c>
      <c r="M40" s="788"/>
      <c r="N40" s="136"/>
      <c r="O40" s="71"/>
      <c r="P40" s="236"/>
      <c r="Q40" s="241"/>
      <c r="R40" s="147"/>
      <c r="S40" s="739"/>
      <c r="T40" s="740"/>
      <c r="U40" s="225"/>
      <c r="V40" s="420" t="s">
        <v>513</v>
      </c>
      <c r="W40" s="236">
        <v>10</v>
      </c>
      <c r="X40" s="509"/>
    </row>
    <row r="41" spans="1:24" ht="18" customHeight="1" x14ac:dyDescent="0.15">
      <c r="A41" s="726"/>
      <c r="B41" s="561" t="s">
        <v>390</v>
      </c>
      <c r="C41" s="254" t="s">
        <v>496</v>
      </c>
      <c r="D41" s="447"/>
      <c r="E41" s="745"/>
      <c r="F41" s="747"/>
      <c r="G41" s="236"/>
      <c r="H41" s="140"/>
      <c r="I41" s="805" t="s">
        <v>510</v>
      </c>
      <c r="J41" s="805"/>
      <c r="K41" s="806"/>
      <c r="L41" s="767" t="s">
        <v>496</v>
      </c>
      <c r="M41" s="793"/>
      <c r="N41" s="245"/>
      <c r="O41" s="71"/>
      <c r="P41" s="236"/>
      <c r="Q41" s="241"/>
      <c r="R41" s="147"/>
      <c r="S41" s="739"/>
      <c r="T41" s="740"/>
      <c r="U41" s="225"/>
      <c r="V41" s="420" t="s">
        <v>391</v>
      </c>
      <c r="W41" s="254" t="s">
        <v>496</v>
      </c>
      <c r="X41" s="447"/>
    </row>
    <row r="42" spans="1:24" ht="18" thickBot="1" x14ac:dyDescent="0.2">
      <c r="A42" s="784"/>
      <c r="B42" s="418"/>
      <c r="C42" s="272"/>
      <c r="D42" s="447"/>
      <c r="E42" s="735"/>
      <c r="F42" s="736"/>
      <c r="G42" s="272"/>
      <c r="H42" s="141"/>
      <c r="I42" s="812"/>
      <c r="J42" s="813"/>
      <c r="K42" s="814"/>
      <c r="L42" s="749"/>
      <c r="M42" s="788"/>
      <c r="N42" s="245"/>
      <c r="O42" s="85"/>
      <c r="P42" s="272"/>
      <c r="Q42" s="310"/>
      <c r="R42" s="179"/>
      <c r="S42" s="749"/>
      <c r="T42" s="750"/>
      <c r="U42" s="269"/>
      <c r="V42" s="420"/>
      <c r="W42" s="272"/>
      <c r="X42" s="508"/>
    </row>
    <row r="43" spans="1:24" s="166" customFormat="1" ht="18" customHeight="1" thickTop="1" x14ac:dyDescent="0.15">
      <c r="A43" s="475">
        <f>C43+G43+L43+P43+S43+W43</f>
        <v>9140</v>
      </c>
      <c r="B43" s="483" t="s">
        <v>9</v>
      </c>
      <c r="C43" s="460">
        <f>SUM(C33:C42)</f>
        <v>7210</v>
      </c>
      <c r="D43" s="484">
        <f>SUM(D33:D42)</f>
        <v>0</v>
      </c>
      <c r="E43" s="823" t="s">
        <v>9</v>
      </c>
      <c r="F43" s="809"/>
      <c r="G43" s="458">
        <f>SUM(G33:G38)</f>
        <v>1080</v>
      </c>
      <c r="H43" s="459">
        <f>SUM(H33:H42)</f>
        <v>0</v>
      </c>
      <c r="I43" s="808" t="s">
        <v>9</v>
      </c>
      <c r="J43" s="808"/>
      <c r="K43" s="809"/>
      <c r="L43" s="741">
        <f>SUM(L33:L42)</f>
        <v>590</v>
      </c>
      <c r="M43" s="794"/>
      <c r="N43" s="468">
        <f>SUM(N33:N42)</f>
        <v>0</v>
      </c>
      <c r="O43" s="485" t="s">
        <v>9</v>
      </c>
      <c r="P43" s="460">
        <f>SUM(P33:P42)</f>
        <v>50</v>
      </c>
      <c r="Q43" s="486">
        <f>SUM(Q33:Q42)</f>
        <v>0</v>
      </c>
      <c r="R43" s="483" t="s">
        <v>9</v>
      </c>
      <c r="S43" s="741">
        <f>SUM(S33:S38)</f>
        <v>40</v>
      </c>
      <c r="T43" s="742"/>
      <c r="U43" s="484">
        <f>SUM(U33:U42)</f>
        <v>0</v>
      </c>
      <c r="V43" s="485" t="s">
        <v>9</v>
      </c>
      <c r="W43" s="460">
        <f>SUM(W33:W42)</f>
        <v>170</v>
      </c>
      <c r="X43" s="484">
        <f>SUM(X33:X42)</f>
        <v>0</v>
      </c>
    </row>
    <row r="44" spans="1:24" s="166" customFormat="1" ht="18" customHeight="1" x14ac:dyDescent="0.15">
      <c r="A44" s="279"/>
      <c r="B44" s="280"/>
      <c r="C44" s="281"/>
      <c r="D44" s="282"/>
      <c r="E44" s="283"/>
      <c r="F44" s="284"/>
      <c r="G44" s="285"/>
      <c r="H44" s="286"/>
      <c r="I44" s="595"/>
      <c r="J44" s="596"/>
      <c r="K44" s="597"/>
      <c r="L44" s="287"/>
      <c r="M44" s="288"/>
      <c r="N44" s="289"/>
      <c r="O44" s="283"/>
      <c r="P44" s="281"/>
      <c r="Q44" s="290"/>
      <c r="R44" s="280"/>
      <c r="S44" s="287"/>
      <c r="T44" s="291"/>
      <c r="U44" s="282"/>
      <c r="V44" s="283"/>
      <c r="W44" s="281"/>
      <c r="X44" s="282"/>
    </row>
    <row r="45" spans="1:24" ht="18" customHeight="1" x14ac:dyDescent="0.15">
      <c r="A45" s="80" t="s">
        <v>20</v>
      </c>
      <c r="B45" s="82"/>
      <c r="C45" s="131"/>
      <c r="D45" s="277"/>
      <c r="E45" s="801"/>
      <c r="F45" s="803"/>
      <c r="G45" s="305"/>
      <c r="H45" s="306"/>
      <c r="I45" s="801"/>
      <c r="J45" s="802"/>
      <c r="K45" s="803"/>
      <c r="L45" s="789"/>
      <c r="M45" s="796"/>
      <c r="N45" s="248"/>
      <c r="O45" s="83"/>
      <c r="P45" s="131"/>
      <c r="Q45" s="314"/>
      <c r="R45" s="82"/>
      <c r="S45" s="789"/>
      <c r="T45" s="790"/>
      <c r="U45" s="277"/>
      <c r="V45" s="83"/>
      <c r="W45" s="131"/>
      <c r="X45" s="277"/>
    </row>
    <row r="46" spans="1:24" s="167" customFormat="1" ht="18" customHeight="1" x14ac:dyDescent="0.15">
      <c r="A46" s="292">
        <f>C46+G46+L46+P46+S46+W46</f>
        <v>31800</v>
      </c>
      <c r="B46" s="293" t="s">
        <v>9</v>
      </c>
      <c r="C46" s="268">
        <f>SUM(C10+C21+C27+C32+C43)</f>
        <v>24510</v>
      </c>
      <c r="D46" s="278">
        <f>SUM(D10+D21+D27+D32+D43)</f>
        <v>0</v>
      </c>
      <c r="E46" s="798" t="s">
        <v>9</v>
      </c>
      <c r="F46" s="800"/>
      <c r="G46" s="295">
        <f>SUM(G10+G21+G27+G32+G43)</f>
        <v>3370</v>
      </c>
      <c r="H46" s="296">
        <f>SUM(H10+H21+H27+H32+H43)</f>
        <v>0</v>
      </c>
      <c r="I46" s="798" t="s">
        <v>9</v>
      </c>
      <c r="J46" s="799"/>
      <c r="K46" s="800"/>
      <c r="L46" s="708">
        <f>SUM(L10+L21+L27+L32+L43)</f>
        <v>2480</v>
      </c>
      <c r="M46" s="792"/>
      <c r="N46" s="298">
        <f>SUM(N10+N21+N27+N32+N43)</f>
        <v>0</v>
      </c>
      <c r="O46" s="299" t="s">
        <v>9</v>
      </c>
      <c r="P46" s="268">
        <f>SUM(P10+P21+P27+P32+P43)</f>
        <v>470</v>
      </c>
      <c r="Q46" s="300">
        <f>SUM(Q10+Q21+Q27+Q32+Q43)</f>
        <v>0</v>
      </c>
      <c r="R46" s="293" t="s">
        <v>9</v>
      </c>
      <c r="S46" s="708">
        <f>SUM(S43+S32+S27+S21+S10)</f>
        <v>220</v>
      </c>
      <c r="T46" s="709"/>
      <c r="U46" s="278">
        <f>SUM(U10+U21+U27+U32+U43)</f>
        <v>0</v>
      </c>
      <c r="V46" s="299" t="s">
        <v>9</v>
      </c>
      <c r="W46" s="268">
        <f>SUM(W10+W21+W27+W32+W43)</f>
        <v>750</v>
      </c>
      <c r="X46" s="278">
        <f>SUM(X10+X21+X27+X32+X43)</f>
        <v>0</v>
      </c>
    </row>
    <row r="47" spans="1:24" ht="15" customHeight="1" x14ac:dyDescent="0.15">
      <c r="W47" s="712" t="str">
        <f>市郡別!P43</f>
        <v>2024年10月現在</v>
      </c>
      <c r="X47" s="713"/>
    </row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sheetProtection algorithmName="SHA-512" hashValue="4dhehDe/EujvWdCm+5OGl1hrbNqP8ZSZUC6r82Tke9f7WowTQR/I+XZk2yw1TngNISafPbgXrIBKBerwXaxJYg==" saltValue="RSfpuI0jhfWvjzn//Z4lSQ==" spinCount="100000" sheet="1" selectLockedCells="1"/>
  <mergeCells count="188">
    <mergeCell ref="W47:X47"/>
    <mergeCell ref="T1:X1"/>
    <mergeCell ref="O1:S1"/>
    <mergeCell ref="A2:E2"/>
    <mergeCell ref="O2:S2"/>
    <mergeCell ref="M1:N1"/>
    <mergeCell ref="F2:H2"/>
    <mergeCell ref="A28:A31"/>
    <mergeCell ref="E7:F7"/>
    <mergeCell ref="E8:F8"/>
    <mergeCell ref="E9:F9"/>
    <mergeCell ref="A11:A20"/>
    <mergeCell ref="A1:E1"/>
    <mergeCell ref="F1:L1"/>
    <mergeCell ref="A6:A9"/>
    <mergeCell ref="E20:F20"/>
    <mergeCell ref="E11:F11"/>
    <mergeCell ref="A22:A26"/>
    <mergeCell ref="E27:F27"/>
    <mergeCell ref="E26:F26"/>
    <mergeCell ref="E22:F22"/>
    <mergeCell ref="E25:F25"/>
    <mergeCell ref="E12:F12"/>
    <mergeCell ref="E13:F13"/>
    <mergeCell ref="A4:A5"/>
    <mergeCell ref="E4:H4"/>
    <mergeCell ref="B4:D4"/>
    <mergeCell ref="E5:F5"/>
    <mergeCell ref="V4:X4"/>
    <mergeCell ref="I4:N4"/>
    <mergeCell ref="O4:Q4"/>
    <mergeCell ref="R4:U4"/>
    <mergeCell ref="E14:F14"/>
    <mergeCell ref="E10:F10"/>
    <mergeCell ref="E6:F6"/>
    <mergeCell ref="L10:M10"/>
    <mergeCell ref="I6:K6"/>
    <mergeCell ref="I7:K7"/>
    <mergeCell ref="I5:K5"/>
    <mergeCell ref="L13:M13"/>
    <mergeCell ref="I14:K14"/>
    <mergeCell ref="L11:M11"/>
    <mergeCell ref="L14:M14"/>
    <mergeCell ref="I13:K13"/>
    <mergeCell ref="L8:M8"/>
    <mergeCell ref="L9:M9"/>
    <mergeCell ref="E40:F40"/>
    <mergeCell ref="I2:L2"/>
    <mergeCell ref="S5:T5"/>
    <mergeCell ref="M2:N2"/>
    <mergeCell ref="T2:X2"/>
    <mergeCell ref="I8:K8"/>
    <mergeCell ref="I9:K9"/>
    <mergeCell ref="I10:K10"/>
    <mergeCell ref="I11:K11"/>
    <mergeCell ref="L12:M12"/>
    <mergeCell ref="I12:K12"/>
    <mergeCell ref="S6:T6"/>
    <mergeCell ref="S7:T7"/>
    <mergeCell ref="I30:K30"/>
    <mergeCell ref="L22:M22"/>
    <mergeCell ref="L26:M26"/>
    <mergeCell ref="L23:M23"/>
    <mergeCell ref="L24:M24"/>
    <mergeCell ref="E28:F28"/>
    <mergeCell ref="E32:F32"/>
    <mergeCell ref="E37:F37"/>
    <mergeCell ref="L5:M5"/>
    <mergeCell ref="L6:M6"/>
    <mergeCell ref="L7:M7"/>
    <mergeCell ref="E46:F46"/>
    <mergeCell ref="E42:F42"/>
    <mergeCell ref="E45:F45"/>
    <mergeCell ref="E38:F38"/>
    <mergeCell ref="E39:F39"/>
    <mergeCell ref="E30:F30"/>
    <mergeCell ref="I16:K16"/>
    <mergeCell ref="E15:F15"/>
    <mergeCell ref="E34:F34"/>
    <mergeCell ref="E21:F21"/>
    <mergeCell ref="E23:F23"/>
    <mergeCell ref="E24:F24"/>
    <mergeCell ref="E17:F17"/>
    <mergeCell ref="E16:F16"/>
    <mergeCell ref="E43:F43"/>
    <mergeCell ref="E31:F31"/>
    <mergeCell ref="E29:F29"/>
    <mergeCell ref="E36:F36"/>
    <mergeCell ref="E33:F33"/>
    <mergeCell ref="I26:K26"/>
    <mergeCell ref="I39:K39"/>
    <mergeCell ref="I41:K41"/>
    <mergeCell ref="E41:F41"/>
    <mergeCell ref="E35:F35"/>
    <mergeCell ref="L16:M16"/>
    <mergeCell ref="L17:M17"/>
    <mergeCell ref="L18:M18"/>
    <mergeCell ref="L19:M19"/>
    <mergeCell ref="E18:F18"/>
    <mergeCell ref="E19:F19"/>
    <mergeCell ref="L15:M15"/>
    <mergeCell ref="I15:K15"/>
    <mergeCell ref="L20:M20"/>
    <mergeCell ref="L21:M21"/>
    <mergeCell ref="I36:K36"/>
    <mergeCell ref="I46:K46"/>
    <mergeCell ref="I45:K45"/>
    <mergeCell ref="I29:K29"/>
    <mergeCell ref="I17:K17"/>
    <mergeCell ref="I18:K18"/>
    <mergeCell ref="I19:K19"/>
    <mergeCell ref="I23:K23"/>
    <mergeCell ref="I20:K20"/>
    <mergeCell ref="I21:K21"/>
    <mergeCell ref="I43:K43"/>
    <mergeCell ref="I40:K40"/>
    <mergeCell ref="I38:K38"/>
    <mergeCell ref="I42:K42"/>
    <mergeCell ref="I31:K31"/>
    <mergeCell ref="I32:K32"/>
    <mergeCell ref="I28:K28"/>
    <mergeCell ref="I35:K35"/>
    <mergeCell ref="I27:K27"/>
    <mergeCell ref="I22:K22"/>
    <mergeCell ref="I24:K24"/>
    <mergeCell ref="I25:K25"/>
    <mergeCell ref="I37:K37"/>
    <mergeCell ref="I33:K33"/>
    <mergeCell ref="I34:K34"/>
    <mergeCell ref="L46:M46"/>
    <mergeCell ref="L41:M41"/>
    <mergeCell ref="L25:M25"/>
    <mergeCell ref="L27:M27"/>
    <mergeCell ref="L28:M28"/>
    <mergeCell ref="L29:M29"/>
    <mergeCell ref="L40:M40"/>
    <mergeCell ref="L34:M34"/>
    <mergeCell ref="L35:M35"/>
    <mergeCell ref="L36:M36"/>
    <mergeCell ref="L38:M38"/>
    <mergeCell ref="L39:M39"/>
    <mergeCell ref="L42:M42"/>
    <mergeCell ref="L43:M43"/>
    <mergeCell ref="L45:M45"/>
    <mergeCell ref="L37:M37"/>
    <mergeCell ref="L32:M32"/>
    <mergeCell ref="L33:M33"/>
    <mergeCell ref="S33:T33"/>
    <mergeCell ref="S34:T34"/>
    <mergeCell ref="S45:T45"/>
    <mergeCell ref="S29:T29"/>
    <mergeCell ref="S30:T30"/>
    <mergeCell ref="S31:T31"/>
    <mergeCell ref="S32:T32"/>
    <mergeCell ref="S46:T46"/>
    <mergeCell ref="S35:T35"/>
    <mergeCell ref="S36:T36"/>
    <mergeCell ref="S37:T37"/>
    <mergeCell ref="S38:T38"/>
    <mergeCell ref="S39:T39"/>
    <mergeCell ref="S41:T41"/>
    <mergeCell ref="S40:T40"/>
    <mergeCell ref="S42:T42"/>
    <mergeCell ref="S43:T43"/>
    <mergeCell ref="A33:A42"/>
    <mergeCell ref="S17:T17"/>
    <mergeCell ref="S18:T18"/>
    <mergeCell ref="S19:T19"/>
    <mergeCell ref="S8:T8"/>
    <mergeCell ref="S11:T11"/>
    <mergeCell ref="S9:T9"/>
    <mergeCell ref="S10:T10"/>
    <mergeCell ref="S12:T12"/>
    <mergeCell ref="S13:T13"/>
    <mergeCell ref="S21:T21"/>
    <mergeCell ref="S20:T20"/>
    <mergeCell ref="S14:T14"/>
    <mergeCell ref="S15:T15"/>
    <mergeCell ref="S16:T16"/>
    <mergeCell ref="S22:T22"/>
    <mergeCell ref="S25:T25"/>
    <mergeCell ref="L30:M30"/>
    <mergeCell ref="L31:M31"/>
    <mergeCell ref="S23:T23"/>
    <mergeCell ref="S24:T24"/>
    <mergeCell ref="S26:T26"/>
    <mergeCell ref="S27:T27"/>
    <mergeCell ref="S28:T28"/>
  </mergeCells>
  <phoneticPr fontId="3"/>
  <dataValidations count="2">
    <dataValidation type="decimal" operator="lessThanOrEqual" allowBlank="1" showInputMessage="1" showErrorMessage="1" sqref="D6:D9 D22:D25 D28:D31 H7 H12 H15 H17 H22 H25:H26 H33:H34 H37:H38 Q6:Q7 Q12 Q17 X28:X31 Q28 Q33 X7 X9 X11:X12 X33:X42 D11:D20 D33:D42 Q22:Q26 X22:X25 X17:X19 H28:H29 H31" xr:uid="{00000000-0002-0000-0300-000000000000}">
      <formula1>C6</formula1>
    </dataValidation>
    <dataValidation type="decimal" operator="lessThanOrEqual" allowBlank="1" showInputMessage="1" showErrorMessage="1" sqref="U38 N9 N11:N12 N33:N42 N28:N31 N22:N25 U7 U12 U17 U22 U28 U33 N7 N14:N20" xr:uid="{00000000-0002-0000-0300-000001000000}">
      <formula1>L7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  <pageSetUpPr fitToPage="1"/>
  </sheetPr>
  <dimension ref="A1:X71"/>
  <sheetViews>
    <sheetView showZeros="0" zoomScale="68" zoomScaleNormal="68" zoomScaleSheetLayoutView="70" workbookViewId="0">
      <selection activeCell="D7" sqref="D7"/>
    </sheetView>
  </sheetViews>
  <sheetFormatPr defaultRowHeight="11.25" x14ac:dyDescent="0.15"/>
  <cols>
    <col min="1" max="1" width="7.625" style="27" customWidth="1"/>
    <col min="2" max="2" width="11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4.375" style="27" customWidth="1"/>
    <col min="12" max="12" width="7.625" style="27" customWidth="1"/>
    <col min="13" max="13" width="3.625" style="27" customWidth="1"/>
    <col min="14" max="14" width="11.625" style="27" customWidth="1"/>
    <col min="15" max="16" width="10.625" style="27" customWidth="1"/>
    <col min="17" max="17" width="11.625" style="27" customWidth="1"/>
    <col min="18" max="18" width="10.625" style="27" customWidth="1"/>
    <col min="19" max="20" width="5.625" style="27" customWidth="1"/>
    <col min="21" max="21" width="11.625" style="27" customWidth="1"/>
    <col min="22" max="22" width="12.625" style="27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683" t="s">
        <v>78</v>
      </c>
      <c r="B1" s="683"/>
      <c r="C1" s="683"/>
      <c r="D1" s="683"/>
      <c r="E1" s="684"/>
      <c r="F1" s="692" t="s">
        <v>191</v>
      </c>
      <c r="G1" s="683"/>
      <c r="H1" s="683"/>
      <c r="I1" s="683"/>
      <c r="J1" s="683"/>
      <c r="K1" s="683"/>
      <c r="L1" s="684"/>
      <c r="M1" s="666" t="s">
        <v>350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4" ht="30" customHeight="1" x14ac:dyDescent="0.15">
      <c r="A2" s="694">
        <f>市郡別!A3</f>
        <v>0</v>
      </c>
      <c r="B2" s="694"/>
      <c r="C2" s="694"/>
      <c r="D2" s="694"/>
      <c r="E2" s="695"/>
      <c r="F2" s="677">
        <f>SUM(D48,H48,N48,Q48,U48,X48)</f>
        <v>0</v>
      </c>
      <c r="G2" s="678"/>
      <c r="H2" s="678"/>
      <c r="I2" s="679">
        <f>市郡別!P30</f>
        <v>0</v>
      </c>
      <c r="J2" s="679"/>
      <c r="K2" s="679"/>
      <c r="L2" s="68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4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4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 t="s">
        <v>7</v>
      </c>
      <c r="N5" s="119" t="s">
        <v>7</v>
      </c>
      <c r="O5" s="116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.95" customHeight="1" x14ac:dyDescent="0.15">
      <c r="A6" s="696" t="s">
        <v>3</v>
      </c>
      <c r="B6" s="121" t="s">
        <v>37</v>
      </c>
      <c r="C6" s="585" t="s">
        <v>479</v>
      </c>
      <c r="D6" s="372"/>
      <c r="E6" s="854" t="s">
        <v>40</v>
      </c>
      <c r="F6" s="855"/>
      <c r="G6" s="305">
        <v>1400</v>
      </c>
      <c r="H6" s="335"/>
      <c r="I6" s="835" t="s">
        <v>529</v>
      </c>
      <c r="J6" s="836"/>
      <c r="K6" s="837"/>
      <c r="L6" s="839" t="s">
        <v>479</v>
      </c>
      <c r="M6" s="840"/>
      <c r="N6" s="372"/>
      <c r="O6" s="121" t="s">
        <v>40</v>
      </c>
      <c r="P6" s="305">
        <v>170</v>
      </c>
      <c r="Q6" s="335"/>
      <c r="R6" s="121" t="s">
        <v>40</v>
      </c>
      <c r="S6" s="846">
        <v>450</v>
      </c>
      <c r="T6" s="847"/>
      <c r="U6" s="320"/>
      <c r="V6" s="564" t="s">
        <v>529</v>
      </c>
      <c r="W6" s="585" t="s">
        <v>479</v>
      </c>
      <c r="X6" s="592"/>
    </row>
    <row r="7" spans="1:24" ht="33" customHeight="1" x14ac:dyDescent="0.15">
      <c r="A7" s="697"/>
      <c r="B7" s="544" t="s">
        <v>610</v>
      </c>
      <c r="C7" s="321">
        <v>1640</v>
      </c>
      <c r="D7" s="320"/>
      <c r="E7" s="662"/>
      <c r="F7" s="657"/>
      <c r="G7" s="321"/>
      <c r="H7" s="336"/>
      <c r="I7" s="838" t="s">
        <v>530</v>
      </c>
      <c r="J7" s="662"/>
      <c r="K7" s="657"/>
      <c r="L7" s="706">
        <v>80</v>
      </c>
      <c r="M7" s="707"/>
      <c r="N7" s="337"/>
      <c r="O7" s="122"/>
      <c r="P7" s="321"/>
      <c r="Q7" s="336"/>
      <c r="R7" s="122"/>
      <c r="S7" s="706"/>
      <c r="T7" s="707"/>
      <c r="U7" s="329"/>
      <c r="V7" s="565" t="s">
        <v>530</v>
      </c>
      <c r="W7" s="321">
        <v>50</v>
      </c>
      <c r="X7" s="335"/>
    </row>
    <row r="8" spans="1:24" ht="18.95" customHeight="1" x14ac:dyDescent="0.15">
      <c r="A8" s="697"/>
      <c r="B8" s="122" t="s">
        <v>38</v>
      </c>
      <c r="C8" s="321">
        <v>6570</v>
      </c>
      <c r="D8" s="320"/>
      <c r="E8" s="662"/>
      <c r="F8" s="657"/>
      <c r="G8" s="321"/>
      <c r="H8" s="336"/>
      <c r="I8" s="663" t="s">
        <v>531</v>
      </c>
      <c r="J8" s="662"/>
      <c r="K8" s="657"/>
      <c r="L8" s="706">
        <v>330</v>
      </c>
      <c r="M8" s="707"/>
      <c r="N8" s="337"/>
      <c r="O8" s="122"/>
      <c r="P8" s="321"/>
      <c r="Q8" s="336"/>
      <c r="R8" s="122"/>
      <c r="S8" s="706"/>
      <c r="T8" s="707"/>
      <c r="U8" s="329"/>
      <c r="V8" s="417" t="s">
        <v>531</v>
      </c>
      <c r="W8" s="321">
        <v>230</v>
      </c>
      <c r="X8" s="335"/>
    </row>
    <row r="9" spans="1:24" ht="18.95" customHeight="1" x14ac:dyDescent="0.15">
      <c r="A9" s="697"/>
      <c r="B9" s="122" t="s">
        <v>39</v>
      </c>
      <c r="C9" s="451" t="s">
        <v>479</v>
      </c>
      <c r="D9" s="510"/>
      <c r="E9" s="662"/>
      <c r="F9" s="657"/>
      <c r="G9" s="321"/>
      <c r="H9" s="336"/>
      <c r="I9" s="656"/>
      <c r="J9" s="662"/>
      <c r="K9" s="657"/>
      <c r="L9" s="706"/>
      <c r="M9" s="707"/>
      <c r="N9" s="344"/>
      <c r="O9" s="122"/>
      <c r="P9" s="321"/>
      <c r="Q9" s="336"/>
      <c r="R9" s="122"/>
      <c r="S9" s="706"/>
      <c r="T9" s="707"/>
      <c r="U9" s="329"/>
      <c r="V9" s="126"/>
      <c r="W9" s="321"/>
      <c r="X9" s="336"/>
    </row>
    <row r="10" spans="1:24" ht="18.95" customHeight="1" x14ac:dyDescent="0.15">
      <c r="A10" s="697"/>
      <c r="B10" s="427" t="s">
        <v>402</v>
      </c>
      <c r="C10" s="321" t="s">
        <v>505</v>
      </c>
      <c r="D10" s="510"/>
      <c r="E10" s="662"/>
      <c r="F10" s="657"/>
      <c r="G10" s="321"/>
      <c r="H10" s="336"/>
      <c r="I10" s="656"/>
      <c r="J10" s="662"/>
      <c r="K10" s="657"/>
      <c r="L10" s="706"/>
      <c r="M10" s="707"/>
      <c r="N10" s="344"/>
      <c r="O10" s="122"/>
      <c r="P10" s="321"/>
      <c r="Q10" s="336"/>
      <c r="R10" s="122"/>
      <c r="S10" s="706"/>
      <c r="T10" s="707"/>
      <c r="U10" s="329"/>
      <c r="V10" s="126"/>
      <c r="W10" s="321"/>
      <c r="X10" s="336"/>
    </row>
    <row r="11" spans="1:24" ht="18.95" customHeight="1" x14ac:dyDescent="0.15">
      <c r="A11" s="697"/>
      <c r="B11" s="151" t="s">
        <v>248</v>
      </c>
      <c r="C11" s="302">
        <v>1770</v>
      </c>
      <c r="D11" s="320"/>
      <c r="E11" s="773" t="s">
        <v>600</v>
      </c>
      <c r="F11" s="747"/>
      <c r="G11" s="302">
        <v>50</v>
      </c>
      <c r="H11" s="337"/>
      <c r="I11" s="745" t="s">
        <v>263</v>
      </c>
      <c r="J11" s="746"/>
      <c r="K11" s="747"/>
      <c r="L11" s="856">
        <v>260</v>
      </c>
      <c r="M11" s="857"/>
      <c r="N11" s="337"/>
      <c r="O11" s="151"/>
      <c r="P11" s="302"/>
      <c r="Q11" s="336"/>
      <c r="R11" s="151"/>
      <c r="S11" s="856"/>
      <c r="T11" s="857"/>
      <c r="U11" s="329"/>
      <c r="V11" s="113" t="s">
        <v>270</v>
      </c>
      <c r="W11" s="302">
        <v>40</v>
      </c>
      <c r="X11" s="337"/>
    </row>
    <row r="12" spans="1:24" ht="18.95" customHeight="1" x14ac:dyDescent="0.15">
      <c r="A12" s="697"/>
      <c r="B12" s="151" t="s">
        <v>249</v>
      </c>
      <c r="C12" s="302">
        <v>1850</v>
      </c>
      <c r="D12" s="320"/>
      <c r="E12" s="746" t="s">
        <v>260</v>
      </c>
      <c r="F12" s="747"/>
      <c r="G12" s="302">
        <v>80</v>
      </c>
      <c r="H12" s="337"/>
      <c r="I12" s="822" t="s">
        <v>593</v>
      </c>
      <c r="J12" s="746"/>
      <c r="K12" s="747"/>
      <c r="L12" s="856">
        <v>60</v>
      </c>
      <c r="M12" s="857"/>
      <c r="N12" s="337"/>
      <c r="O12" s="151" t="s">
        <v>426</v>
      </c>
      <c r="P12" s="302">
        <v>40</v>
      </c>
      <c r="Q12" s="337"/>
      <c r="R12" s="151" t="s">
        <v>269</v>
      </c>
      <c r="S12" s="856">
        <v>40</v>
      </c>
      <c r="T12" s="857"/>
      <c r="U12" s="320"/>
      <c r="V12" s="113" t="s">
        <v>271</v>
      </c>
      <c r="W12" s="302">
        <v>40</v>
      </c>
      <c r="X12" s="337"/>
    </row>
    <row r="13" spans="1:24" ht="18.95" customHeight="1" thickBot="1" x14ac:dyDescent="0.2">
      <c r="A13" s="697"/>
      <c r="B13" s="152" t="s">
        <v>250</v>
      </c>
      <c r="C13" s="323">
        <v>1390</v>
      </c>
      <c r="D13" s="320"/>
      <c r="E13" s="760" t="s">
        <v>261</v>
      </c>
      <c r="F13" s="736"/>
      <c r="G13" s="323">
        <v>120</v>
      </c>
      <c r="H13" s="339"/>
      <c r="I13" s="735" t="s">
        <v>264</v>
      </c>
      <c r="J13" s="760"/>
      <c r="K13" s="736"/>
      <c r="L13" s="866">
        <v>80</v>
      </c>
      <c r="M13" s="867"/>
      <c r="N13" s="339"/>
      <c r="O13" s="152"/>
      <c r="P13" s="323"/>
      <c r="Q13" s="347"/>
      <c r="R13" s="152"/>
      <c r="S13" s="862"/>
      <c r="T13" s="863"/>
      <c r="U13" s="351"/>
      <c r="V13" s="144" t="s">
        <v>264</v>
      </c>
      <c r="W13" s="323">
        <v>30</v>
      </c>
      <c r="X13" s="339"/>
    </row>
    <row r="14" spans="1:24" s="166" customFormat="1" ht="18" customHeight="1" thickTop="1" x14ac:dyDescent="0.15">
      <c r="A14" s="475">
        <f>C14+G14+L14+P14+S14+W14</f>
        <v>16770</v>
      </c>
      <c r="B14" s="457" t="s">
        <v>9</v>
      </c>
      <c r="C14" s="458">
        <f>SUM(C6:C13)</f>
        <v>13220</v>
      </c>
      <c r="D14" s="459">
        <f>SUM(D6:D13)</f>
        <v>0</v>
      </c>
      <c r="E14" s="844" t="s">
        <v>9</v>
      </c>
      <c r="F14" s="845"/>
      <c r="G14" s="458">
        <f>SUM(G6:G13)</f>
        <v>1650</v>
      </c>
      <c r="H14" s="515">
        <f>SUM(H6:H13)</f>
        <v>0</v>
      </c>
      <c r="I14" s="861" t="s">
        <v>9</v>
      </c>
      <c r="J14" s="844"/>
      <c r="K14" s="845"/>
      <c r="L14" s="864">
        <f>SUM(L6:L13)</f>
        <v>810</v>
      </c>
      <c r="M14" s="865"/>
      <c r="N14" s="462">
        <f>SUM(N6:N13)</f>
        <v>0</v>
      </c>
      <c r="O14" s="476" t="s">
        <v>9</v>
      </c>
      <c r="P14" s="458">
        <f>SUM(P6:P13)</f>
        <v>210</v>
      </c>
      <c r="Q14" s="477">
        <f>SUM(Q6:Q13)</f>
        <v>0</v>
      </c>
      <c r="R14" s="476" t="s">
        <v>9</v>
      </c>
      <c r="S14" s="741">
        <f>SUM(S6:S13)</f>
        <v>490</v>
      </c>
      <c r="T14" s="794"/>
      <c r="U14" s="466">
        <f>SUM(U6:U13)</f>
        <v>0</v>
      </c>
      <c r="V14" s="478" t="s">
        <v>9</v>
      </c>
      <c r="W14" s="458">
        <f>SUM(W6:W13)</f>
        <v>390</v>
      </c>
      <c r="X14" s="477">
        <f>SUM(X6:X13)</f>
        <v>0</v>
      </c>
    </row>
    <row r="15" spans="1:24" ht="18.95" customHeight="1" x14ac:dyDescent="0.15">
      <c r="A15" s="415"/>
      <c r="B15" s="181" t="s">
        <v>251</v>
      </c>
      <c r="C15" s="327">
        <v>1500</v>
      </c>
      <c r="D15" s="328"/>
      <c r="E15" s="763" t="s">
        <v>439</v>
      </c>
      <c r="F15" s="764"/>
      <c r="G15" s="327">
        <v>170</v>
      </c>
      <c r="H15" s="341"/>
      <c r="I15" s="774" t="s">
        <v>265</v>
      </c>
      <c r="J15" s="763"/>
      <c r="K15" s="764"/>
      <c r="L15" s="892">
        <v>50</v>
      </c>
      <c r="M15" s="893"/>
      <c r="N15" s="341"/>
      <c r="O15" s="87"/>
      <c r="P15" s="190"/>
      <c r="Q15" s="158"/>
      <c r="R15" s="36"/>
      <c r="S15" s="858"/>
      <c r="T15" s="859"/>
      <c r="U15" s="197"/>
      <c r="V15" s="145" t="s">
        <v>272</v>
      </c>
      <c r="W15" s="327">
        <v>20</v>
      </c>
      <c r="X15" s="341"/>
    </row>
    <row r="16" spans="1:24" ht="18.95" customHeight="1" x14ac:dyDescent="0.15">
      <c r="A16" s="93" t="s">
        <v>114</v>
      </c>
      <c r="B16" s="151"/>
      <c r="C16" s="302"/>
      <c r="D16" s="329"/>
      <c r="E16" s="746"/>
      <c r="F16" s="747"/>
      <c r="G16" s="302"/>
      <c r="H16" s="336"/>
      <c r="I16" s="822" t="s">
        <v>436</v>
      </c>
      <c r="J16" s="746"/>
      <c r="K16" s="747"/>
      <c r="L16" s="856">
        <v>10</v>
      </c>
      <c r="M16" s="857"/>
      <c r="N16" s="337"/>
      <c r="O16" s="73"/>
      <c r="P16" s="155"/>
      <c r="Q16" s="159"/>
      <c r="R16" s="30"/>
      <c r="S16" s="852"/>
      <c r="T16" s="860"/>
      <c r="U16" s="163"/>
      <c r="V16" s="113"/>
      <c r="W16" s="302"/>
      <c r="X16" s="336"/>
    </row>
    <row r="17" spans="1:24" ht="18.95" customHeight="1" x14ac:dyDescent="0.15">
      <c r="A17" s="900" t="s">
        <v>405</v>
      </c>
      <c r="B17" s="151" t="s">
        <v>252</v>
      </c>
      <c r="C17" s="155" t="s">
        <v>482</v>
      </c>
      <c r="D17" s="372"/>
      <c r="E17" s="746"/>
      <c r="F17" s="747"/>
      <c r="G17" s="302"/>
      <c r="H17" s="336"/>
      <c r="I17" s="745" t="s">
        <v>485</v>
      </c>
      <c r="J17" s="746"/>
      <c r="K17" s="747"/>
      <c r="L17" s="856">
        <v>10</v>
      </c>
      <c r="M17" s="857"/>
      <c r="N17" s="337"/>
      <c r="O17" s="73"/>
      <c r="P17" s="155"/>
      <c r="Q17" s="159"/>
      <c r="R17" s="30"/>
      <c r="S17" s="852"/>
      <c r="T17" s="860"/>
      <c r="U17" s="163"/>
      <c r="V17" s="113"/>
      <c r="W17" s="302"/>
      <c r="X17" s="336"/>
    </row>
    <row r="18" spans="1:24" ht="18.95" customHeight="1" x14ac:dyDescent="0.15">
      <c r="A18" s="900"/>
      <c r="B18" s="151"/>
      <c r="C18" s="254"/>
      <c r="D18" s="372"/>
      <c r="E18" s="746"/>
      <c r="F18" s="747"/>
      <c r="G18" s="302"/>
      <c r="H18" s="336"/>
      <c r="I18" s="896" t="s">
        <v>442</v>
      </c>
      <c r="J18" s="897"/>
      <c r="K18" s="898"/>
      <c r="L18" s="856">
        <v>10</v>
      </c>
      <c r="M18" s="857"/>
      <c r="N18" s="337"/>
      <c r="O18" s="73"/>
      <c r="P18" s="155"/>
      <c r="Q18" s="159"/>
      <c r="R18" s="30"/>
      <c r="S18" s="852"/>
      <c r="T18" s="860"/>
      <c r="U18" s="163"/>
      <c r="V18" s="113"/>
      <c r="W18" s="302"/>
      <c r="X18" s="336"/>
    </row>
    <row r="19" spans="1:24" ht="18.95" customHeight="1" x14ac:dyDescent="0.15">
      <c r="A19" s="900"/>
      <c r="B19" s="425" t="s">
        <v>399</v>
      </c>
      <c r="C19" s="155" t="s">
        <v>482</v>
      </c>
      <c r="D19" s="372"/>
      <c r="E19" s="746"/>
      <c r="F19" s="747"/>
      <c r="G19" s="302"/>
      <c r="H19" s="336"/>
      <c r="I19" s="745"/>
      <c r="J19" s="746"/>
      <c r="K19" s="747"/>
      <c r="L19" s="856"/>
      <c r="M19" s="857"/>
      <c r="N19" s="344"/>
      <c r="O19" s="73"/>
      <c r="P19" s="155"/>
      <c r="Q19" s="159"/>
      <c r="R19" s="30"/>
      <c r="S19" s="852"/>
      <c r="T19" s="860"/>
      <c r="U19" s="163"/>
      <c r="V19" s="426" t="s">
        <v>503</v>
      </c>
      <c r="W19" s="254" t="s">
        <v>496</v>
      </c>
      <c r="X19" s="455"/>
    </row>
    <row r="20" spans="1:24" ht="18.95" customHeight="1" x14ac:dyDescent="0.15">
      <c r="A20" s="900"/>
      <c r="B20" s="151" t="s">
        <v>253</v>
      </c>
      <c r="C20" s="302">
        <v>260</v>
      </c>
      <c r="D20" s="322"/>
      <c r="E20" s="746"/>
      <c r="F20" s="747"/>
      <c r="G20" s="302"/>
      <c r="H20" s="336"/>
      <c r="I20" s="745" t="s">
        <v>266</v>
      </c>
      <c r="J20" s="746"/>
      <c r="K20" s="747"/>
      <c r="L20" s="856">
        <v>10</v>
      </c>
      <c r="M20" s="857"/>
      <c r="N20" s="337"/>
      <c r="O20" s="73"/>
      <c r="P20" s="155"/>
      <c r="Q20" s="159"/>
      <c r="R20" s="30"/>
      <c r="S20" s="852"/>
      <c r="T20" s="860"/>
      <c r="U20" s="163"/>
      <c r="V20" s="113" t="s">
        <v>273</v>
      </c>
      <c r="W20" s="254" t="s">
        <v>177</v>
      </c>
      <c r="X20" s="455"/>
    </row>
    <row r="21" spans="1:24" ht="18.95" customHeight="1" x14ac:dyDescent="0.15">
      <c r="A21" s="900"/>
      <c r="B21" s="151" t="s">
        <v>254</v>
      </c>
      <c r="C21" s="302">
        <v>680</v>
      </c>
      <c r="D21" s="322"/>
      <c r="E21" s="746" t="s">
        <v>262</v>
      </c>
      <c r="F21" s="747"/>
      <c r="G21" s="302">
        <v>80</v>
      </c>
      <c r="H21" s="337"/>
      <c r="I21" s="745" t="s">
        <v>267</v>
      </c>
      <c r="J21" s="746"/>
      <c r="K21" s="747"/>
      <c r="L21" s="856">
        <v>20</v>
      </c>
      <c r="M21" s="857"/>
      <c r="N21" s="337"/>
      <c r="O21" s="73"/>
      <c r="P21" s="155"/>
      <c r="Q21" s="159"/>
      <c r="R21" s="30"/>
      <c r="S21" s="852"/>
      <c r="T21" s="860"/>
      <c r="U21" s="163"/>
      <c r="V21" s="113" t="s">
        <v>267</v>
      </c>
      <c r="W21" s="302">
        <v>20</v>
      </c>
      <c r="X21" s="337"/>
    </row>
    <row r="22" spans="1:24" ht="18.95" customHeight="1" x14ac:dyDescent="0.15">
      <c r="A22" s="93" t="s">
        <v>64</v>
      </c>
      <c r="B22" s="151" t="s">
        <v>255</v>
      </c>
      <c r="C22" s="302">
        <v>70</v>
      </c>
      <c r="D22" s="322"/>
      <c r="E22" s="746"/>
      <c r="F22" s="747"/>
      <c r="G22" s="302"/>
      <c r="H22" s="336"/>
      <c r="I22" s="745"/>
      <c r="J22" s="746"/>
      <c r="K22" s="747"/>
      <c r="L22" s="856"/>
      <c r="M22" s="857"/>
      <c r="N22" s="344"/>
      <c r="O22" s="73"/>
      <c r="P22" s="155"/>
      <c r="Q22" s="159"/>
      <c r="R22" s="30"/>
      <c r="S22" s="852"/>
      <c r="T22" s="860"/>
      <c r="U22" s="163"/>
      <c r="V22" s="113"/>
      <c r="W22" s="302"/>
      <c r="X22" s="336"/>
    </row>
    <row r="23" spans="1:24" ht="18.95" customHeight="1" thickBot="1" x14ac:dyDescent="0.2">
      <c r="A23" s="94"/>
      <c r="B23" s="152"/>
      <c r="C23" s="255"/>
      <c r="D23" s="372"/>
      <c r="E23" s="760"/>
      <c r="F23" s="736"/>
      <c r="G23" s="323"/>
      <c r="H23" s="342"/>
      <c r="I23" s="735"/>
      <c r="J23" s="760"/>
      <c r="K23" s="736"/>
      <c r="L23" s="886"/>
      <c r="M23" s="887"/>
      <c r="N23" s="453"/>
      <c r="O23" s="77"/>
      <c r="P23" s="156"/>
      <c r="Q23" s="160"/>
      <c r="R23" s="89"/>
      <c r="S23" s="894"/>
      <c r="T23" s="895"/>
      <c r="U23" s="164"/>
      <c r="V23" s="144"/>
      <c r="W23" s="323"/>
      <c r="X23" s="342"/>
    </row>
    <row r="24" spans="1:24" s="166" customFormat="1" ht="18" customHeight="1" thickTop="1" x14ac:dyDescent="0.15">
      <c r="A24" s="475">
        <f>SUM(C24+G24+L24+P24+S24+W24)</f>
        <v>2910</v>
      </c>
      <c r="B24" s="476" t="s">
        <v>9</v>
      </c>
      <c r="C24" s="458">
        <f>SUM(C15:C23)</f>
        <v>2510</v>
      </c>
      <c r="D24" s="479">
        <f>SUM(D15:D23)</f>
        <v>0</v>
      </c>
      <c r="E24" s="844" t="s">
        <v>9</v>
      </c>
      <c r="F24" s="845"/>
      <c r="G24" s="458">
        <f>SUM(G15:G23)</f>
        <v>250</v>
      </c>
      <c r="H24" s="515">
        <f>SUM(H15:H23)</f>
        <v>0</v>
      </c>
      <c r="I24" s="861" t="s">
        <v>9</v>
      </c>
      <c r="J24" s="844"/>
      <c r="K24" s="845"/>
      <c r="L24" s="864">
        <f>SUM(L15:L23)</f>
        <v>110</v>
      </c>
      <c r="M24" s="865"/>
      <c r="N24" s="462">
        <f>SUM(N15:N18,N20:N21,N23)</f>
        <v>0</v>
      </c>
      <c r="O24" s="480"/>
      <c r="P24" s="460"/>
      <c r="Q24" s="456"/>
      <c r="R24" s="481"/>
      <c r="S24" s="741"/>
      <c r="T24" s="794"/>
      <c r="U24" s="482"/>
      <c r="V24" s="478" t="s">
        <v>9</v>
      </c>
      <c r="W24" s="458">
        <f>SUM(W15:W23)</f>
        <v>40</v>
      </c>
      <c r="X24" s="477">
        <f>SUM(X15:X23)</f>
        <v>0</v>
      </c>
    </row>
    <row r="25" spans="1:24" ht="17.45" hidden="1" customHeight="1" x14ac:dyDescent="0.2">
      <c r="A25" s="34"/>
      <c r="B25" s="85"/>
      <c r="C25" s="325"/>
      <c r="D25" s="326"/>
      <c r="E25" s="889"/>
      <c r="F25" s="889"/>
      <c r="G25" s="325"/>
      <c r="H25" s="340"/>
      <c r="I25" s="888"/>
      <c r="J25" s="889"/>
      <c r="K25" s="889"/>
      <c r="L25" s="325"/>
      <c r="M25" s="890"/>
      <c r="N25" s="891"/>
      <c r="O25" s="85"/>
      <c r="P25" s="189"/>
      <c r="Q25" s="189"/>
      <c r="R25" s="35"/>
      <c r="S25" s="901"/>
      <c r="T25" s="901"/>
      <c r="U25" s="198"/>
      <c r="V25" s="84"/>
      <c r="W25" s="325"/>
      <c r="X25" s="340"/>
    </row>
    <row r="26" spans="1:24" ht="18.95" customHeight="1" x14ac:dyDescent="0.15">
      <c r="A26" s="772" t="s">
        <v>136</v>
      </c>
      <c r="B26" s="178" t="s">
        <v>256</v>
      </c>
      <c r="C26" s="303">
        <v>330</v>
      </c>
      <c r="D26" s="330"/>
      <c r="E26" s="763"/>
      <c r="F26" s="764"/>
      <c r="G26" s="303"/>
      <c r="H26" s="516"/>
      <c r="I26" s="774"/>
      <c r="J26" s="763"/>
      <c r="K26" s="764"/>
      <c r="L26" s="892"/>
      <c r="M26" s="893"/>
      <c r="N26" s="343"/>
      <c r="O26" s="430"/>
      <c r="P26" s="182"/>
      <c r="Q26" s="194"/>
      <c r="R26" s="31"/>
      <c r="S26" s="858"/>
      <c r="T26" s="868"/>
      <c r="U26" s="199"/>
      <c r="V26" s="180"/>
      <c r="W26" s="303"/>
      <c r="X26" s="352"/>
    </row>
    <row r="27" spans="1:24" ht="18.95" customHeight="1" x14ac:dyDescent="0.15">
      <c r="A27" s="726"/>
      <c r="B27" s="112" t="s">
        <v>257</v>
      </c>
      <c r="C27" s="302">
        <v>2820</v>
      </c>
      <c r="D27" s="331"/>
      <c r="E27" s="746"/>
      <c r="F27" s="747"/>
      <c r="G27" s="302"/>
      <c r="H27" s="336"/>
      <c r="I27" s="745" t="s">
        <v>268</v>
      </c>
      <c r="J27" s="746"/>
      <c r="K27" s="747"/>
      <c r="L27" s="856">
        <v>550</v>
      </c>
      <c r="M27" s="857"/>
      <c r="N27" s="337"/>
      <c r="O27" s="71"/>
      <c r="P27" s="155"/>
      <c r="Q27" s="188"/>
      <c r="R27" s="29"/>
      <c r="S27" s="852"/>
      <c r="T27" s="853"/>
      <c r="U27" s="163"/>
      <c r="V27" s="147" t="s">
        <v>274</v>
      </c>
      <c r="W27" s="302">
        <v>80</v>
      </c>
      <c r="X27" s="338"/>
    </row>
    <row r="28" spans="1:24" ht="18.95" customHeight="1" x14ac:dyDescent="0.15">
      <c r="A28" s="726"/>
      <c r="B28" s="112" t="s">
        <v>258</v>
      </c>
      <c r="C28" s="535" t="s">
        <v>480</v>
      </c>
      <c r="D28" s="536"/>
      <c r="E28" s="746" t="s">
        <v>42</v>
      </c>
      <c r="F28" s="747"/>
      <c r="G28" s="302">
        <v>250</v>
      </c>
      <c r="H28" s="337"/>
      <c r="I28" s="745"/>
      <c r="J28" s="746"/>
      <c r="K28" s="747"/>
      <c r="L28" s="856"/>
      <c r="M28" s="857"/>
      <c r="N28" s="344"/>
      <c r="O28" s="71"/>
      <c r="P28" s="155"/>
      <c r="Q28" s="188"/>
      <c r="R28" s="29"/>
      <c r="S28" s="852"/>
      <c r="T28" s="853"/>
      <c r="U28" s="163"/>
      <c r="V28" s="147"/>
      <c r="W28" s="302"/>
      <c r="X28" s="353"/>
    </row>
    <row r="29" spans="1:24" ht="18.95" customHeight="1" x14ac:dyDescent="0.15">
      <c r="A29" s="726"/>
      <c r="B29" s="112" t="s">
        <v>259</v>
      </c>
      <c r="C29" s="535" t="s">
        <v>480</v>
      </c>
      <c r="D29" s="536"/>
      <c r="E29" s="746"/>
      <c r="F29" s="747"/>
      <c r="G29" s="302"/>
      <c r="H29" s="336"/>
      <c r="I29" s="745"/>
      <c r="J29" s="746"/>
      <c r="K29" s="747"/>
      <c r="L29" s="856"/>
      <c r="M29" s="857"/>
      <c r="N29" s="344"/>
      <c r="O29" s="71"/>
      <c r="P29" s="155"/>
      <c r="Q29" s="188"/>
      <c r="R29" s="29"/>
      <c r="S29" s="852"/>
      <c r="T29" s="853"/>
      <c r="U29" s="163"/>
      <c r="V29" s="147"/>
      <c r="W29" s="302"/>
      <c r="X29" s="353"/>
    </row>
    <row r="30" spans="1:24" ht="18.95" customHeight="1" thickBot="1" x14ac:dyDescent="0.2">
      <c r="A30" s="726"/>
      <c r="B30" s="146" t="s">
        <v>41</v>
      </c>
      <c r="C30" s="323">
        <v>540</v>
      </c>
      <c r="D30" s="331"/>
      <c r="E30" s="760"/>
      <c r="F30" s="736"/>
      <c r="G30" s="323"/>
      <c r="H30" s="342"/>
      <c r="I30" s="735" t="s">
        <v>41</v>
      </c>
      <c r="J30" s="760"/>
      <c r="K30" s="736"/>
      <c r="L30" s="866">
        <v>60</v>
      </c>
      <c r="M30" s="867"/>
      <c r="N30" s="339"/>
      <c r="O30" s="412"/>
      <c r="P30" s="156"/>
      <c r="Q30" s="187"/>
      <c r="R30" s="88"/>
      <c r="S30" s="894"/>
      <c r="T30" s="899"/>
      <c r="U30" s="164"/>
      <c r="V30" s="148"/>
      <c r="W30" s="323"/>
      <c r="X30" s="354"/>
    </row>
    <row r="31" spans="1:24" s="166" customFormat="1" ht="18" customHeight="1" thickTop="1" x14ac:dyDescent="0.15">
      <c r="A31" s="475">
        <f>SUM(C31+G31+L31+P31+S31+W31)</f>
        <v>4630</v>
      </c>
      <c r="B31" s="476" t="s">
        <v>9</v>
      </c>
      <c r="C31" s="458">
        <f>SUM(C26:C30)</f>
        <v>3690</v>
      </c>
      <c r="D31" s="479">
        <f>SUM(D26:D30)</f>
        <v>0</v>
      </c>
      <c r="E31" s="844" t="s">
        <v>9</v>
      </c>
      <c r="F31" s="845"/>
      <c r="G31" s="458">
        <f>SUM(G26:G30)</f>
        <v>250</v>
      </c>
      <c r="H31" s="515">
        <f>SUM(H26:H30)</f>
        <v>0</v>
      </c>
      <c r="I31" s="861" t="s">
        <v>9</v>
      </c>
      <c r="J31" s="844"/>
      <c r="K31" s="845"/>
      <c r="L31" s="864">
        <f>SUM(L26:L30)</f>
        <v>610</v>
      </c>
      <c r="M31" s="865"/>
      <c r="N31" s="462">
        <f>SUM(N27,N30)</f>
        <v>0</v>
      </c>
      <c r="O31" s="480"/>
      <c r="P31" s="460"/>
      <c r="Q31" s="456"/>
      <c r="R31" s="481"/>
      <c r="S31" s="741">
        <f>SUM(S26:S30)</f>
        <v>0</v>
      </c>
      <c r="T31" s="794"/>
      <c r="U31" s="482">
        <f>SUM(U26:U30)</f>
        <v>0</v>
      </c>
      <c r="V31" s="478" t="s">
        <v>9</v>
      </c>
      <c r="W31" s="458">
        <f>SUM(W26:W30)</f>
        <v>80</v>
      </c>
      <c r="X31" s="477">
        <f>SUM(X26:X30)</f>
        <v>0</v>
      </c>
    </row>
    <row r="32" spans="1:24" ht="17.45" customHeight="1" x14ac:dyDescent="0.15">
      <c r="A32" s="1"/>
      <c r="B32" s="33"/>
      <c r="C32" s="305"/>
      <c r="D32" s="307"/>
      <c r="E32" s="841"/>
      <c r="F32" s="843"/>
      <c r="G32" s="305"/>
      <c r="H32" s="343"/>
      <c r="I32" s="841"/>
      <c r="J32" s="842"/>
      <c r="K32" s="843"/>
      <c r="L32" s="839"/>
      <c r="M32" s="840"/>
      <c r="N32" s="343"/>
      <c r="O32" s="33"/>
      <c r="P32" s="157"/>
      <c r="Q32" s="183"/>
      <c r="R32" s="33"/>
      <c r="S32" s="850"/>
      <c r="T32" s="851"/>
      <c r="U32" s="165"/>
      <c r="V32" s="32"/>
      <c r="W32" s="305"/>
      <c r="X32" s="355"/>
    </row>
    <row r="33" spans="1:24" ht="17.45" customHeight="1" x14ac:dyDescent="0.15">
      <c r="A33" s="1"/>
      <c r="B33" s="33"/>
      <c r="C33" s="305"/>
      <c r="D33" s="307"/>
      <c r="E33" s="879"/>
      <c r="F33" s="881"/>
      <c r="G33" s="305"/>
      <c r="H33" s="344"/>
      <c r="I33" s="879"/>
      <c r="J33" s="880"/>
      <c r="K33" s="881"/>
      <c r="L33" s="706"/>
      <c r="M33" s="707"/>
      <c r="N33" s="344"/>
      <c r="O33" s="33"/>
      <c r="P33" s="157"/>
      <c r="Q33" s="183"/>
      <c r="R33" s="33"/>
      <c r="S33" s="848"/>
      <c r="T33" s="849"/>
      <c r="U33" s="165"/>
      <c r="V33" s="32"/>
      <c r="W33" s="305"/>
      <c r="X33" s="355"/>
    </row>
    <row r="34" spans="1:24" ht="17.45" customHeight="1" x14ac:dyDescent="0.15">
      <c r="A34" s="1"/>
      <c r="B34" s="38"/>
      <c r="C34" s="321"/>
      <c r="D34" s="332"/>
      <c r="E34" s="879"/>
      <c r="F34" s="881"/>
      <c r="G34" s="321"/>
      <c r="H34" s="344"/>
      <c r="I34" s="879"/>
      <c r="J34" s="880"/>
      <c r="K34" s="881"/>
      <c r="L34" s="706"/>
      <c r="M34" s="707"/>
      <c r="N34" s="344"/>
      <c r="O34" s="38"/>
      <c r="P34" s="153"/>
      <c r="Q34" s="186"/>
      <c r="R34" s="38"/>
      <c r="S34" s="848"/>
      <c r="T34" s="849"/>
      <c r="U34" s="200"/>
      <c r="V34" s="37"/>
      <c r="W34" s="321"/>
      <c r="X34" s="353"/>
    </row>
    <row r="35" spans="1:24" ht="17.45" customHeight="1" x14ac:dyDescent="0.15">
      <c r="A35" s="1"/>
      <c r="B35" s="38"/>
      <c r="C35" s="321"/>
      <c r="D35" s="332"/>
      <c r="E35" s="879"/>
      <c r="F35" s="881"/>
      <c r="G35" s="321"/>
      <c r="H35" s="344"/>
      <c r="I35" s="879"/>
      <c r="J35" s="880"/>
      <c r="K35" s="881"/>
      <c r="L35" s="706"/>
      <c r="M35" s="707"/>
      <c r="N35" s="344"/>
      <c r="O35" s="38"/>
      <c r="P35" s="153"/>
      <c r="Q35" s="186"/>
      <c r="R35" s="38"/>
      <c r="S35" s="848"/>
      <c r="T35" s="849"/>
      <c r="U35" s="200"/>
      <c r="V35" s="37"/>
      <c r="W35" s="321"/>
      <c r="X35" s="353"/>
    </row>
    <row r="36" spans="1:24" ht="17.45" customHeight="1" x14ac:dyDescent="0.15">
      <c r="A36" s="1"/>
      <c r="B36" s="38"/>
      <c r="C36" s="321"/>
      <c r="D36" s="332"/>
      <c r="E36" s="879"/>
      <c r="F36" s="881"/>
      <c r="G36" s="321"/>
      <c r="H36" s="344"/>
      <c r="I36" s="879"/>
      <c r="J36" s="880"/>
      <c r="K36" s="881"/>
      <c r="L36" s="706"/>
      <c r="M36" s="707"/>
      <c r="N36" s="344"/>
      <c r="O36" s="38"/>
      <c r="P36" s="153"/>
      <c r="Q36" s="186"/>
      <c r="R36" s="38"/>
      <c r="S36" s="848"/>
      <c r="T36" s="849"/>
      <c r="U36" s="200"/>
      <c r="V36" s="37"/>
      <c r="W36" s="321"/>
      <c r="X36" s="353"/>
    </row>
    <row r="37" spans="1:24" ht="17.45" customHeight="1" x14ac:dyDescent="0.15">
      <c r="A37" s="1"/>
      <c r="B37" s="38"/>
      <c r="C37" s="321"/>
      <c r="D37" s="332"/>
      <c r="E37" s="879"/>
      <c r="F37" s="881"/>
      <c r="G37" s="321"/>
      <c r="H37" s="344"/>
      <c r="I37" s="879"/>
      <c r="J37" s="880"/>
      <c r="K37" s="881"/>
      <c r="L37" s="706"/>
      <c r="M37" s="707"/>
      <c r="N37" s="344"/>
      <c r="O37" s="38"/>
      <c r="P37" s="153"/>
      <c r="Q37" s="186"/>
      <c r="R37" s="38"/>
      <c r="S37" s="848"/>
      <c r="T37" s="849"/>
      <c r="U37" s="200"/>
      <c r="V37" s="37"/>
      <c r="W37" s="321"/>
      <c r="X37" s="353"/>
    </row>
    <row r="38" spans="1:24" ht="17.45" customHeight="1" x14ac:dyDescent="0.15">
      <c r="A38" s="1"/>
      <c r="B38" s="38"/>
      <c r="C38" s="321"/>
      <c r="D38" s="332"/>
      <c r="E38" s="879"/>
      <c r="F38" s="881"/>
      <c r="G38" s="321"/>
      <c r="H38" s="344"/>
      <c r="I38" s="879"/>
      <c r="J38" s="880"/>
      <c r="K38" s="881"/>
      <c r="L38" s="706"/>
      <c r="M38" s="707"/>
      <c r="N38" s="344"/>
      <c r="O38" s="38"/>
      <c r="P38" s="153"/>
      <c r="Q38" s="186"/>
      <c r="R38" s="38"/>
      <c r="S38" s="848"/>
      <c r="T38" s="849"/>
      <c r="U38" s="200"/>
      <c r="V38" s="37"/>
      <c r="W38" s="321"/>
      <c r="X38" s="353"/>
    </row>
    <row r="39" spans="1:24" ht="17.45" customHeight="1" x14ac:dyDescent="0.15">
      <c r="A39" s="1"/>
      <c r="B39" s="38"/>
      <c r="C39" s="321"/>
      <c r="D39" s="332"/>
      <c r="E39" s="879"/>
      <c r="F39" s="881"/>
      <c r="G39" s="321"/>
      <c r="H39" s="344"/>
      <c r="I39" s="879"/>
      <c r="J39" s="880"/>
      <c r="K39" s="881"/>
      <c r="L39" s="706"/>
      <c r="M39" s="707"/>
      <c r="N39" s="344"/>
      <c r="O39" s="38"/>
      <c r="P39" s="153"/>
      <c r="Q39" s="186"/>
      <c r="R39" s="38"/>
      <c r="S39" s="848"/>
      <c r="T39" s="849"/>
      <c r="U39" s="200"/>
      <c r="V39" s="37"/>
      <c r="W39" s="321"/>
      <c r="X39" s="353"/>
    </row>
    <row r="40" spans="1:24" ht="17.45" customHeight="1" x14ac:dyDescent="0.15">
      <c r="A40" s="1"/>
      <c r="B40" s="38"/>
      <c r="C40" s="321"/>
      <c r="D40" s="332"/>
      <c r="E40" s="879"/>
      <c r="F40" s="881"/>
      <c r="G40" s="321"/>
      <c r="H40" s="344"/>
      <c r="I40" s="879"/>
      <c r="J40" s="880"/>
      <c r="K40" s="881"/>
      <c r="L40" s="706"/>
      <c r="M40" s="707"/>
      <c r="N40" s="344"/>
      <c r="O40" s="38"/>
      <c r="P40" s="153"/>
      <c r="Q40" s="186"/>
      <c r="R40" s="38"/>
      <c r="S40" s="848"/>
      <c r="T40" s="849"/>
      <c r="U40" s="200"/>
      <c r="V40" s="37"/>
      <c r="W40" s="321"/>
      <c r="X40" s="353"/>
    </row>
    <row r="41" spans="1:24" ht="17.45" customHeight="1" x14ac:dyDescent="0.15">
      <c r="A41" s="1"/>
      <c r="B41" s="38"/>
      <c r="C41" s="321"/>
      <c r="D41" s="332"/>
      <c r="E41" s="879"/>
      <c r="F41" s="881"/>
      <c r="G41" s="321"/>
      <c r="H41" s="344"/>
      <c r="I41" s="879"/>
      <c r="J41" s="880"/>
      <c r="K41" s="881"/>
      <c r="L41" s="706"/>
      <c r="M41" s="707"/>
      <c r="N41" s="344"/>
      <c r="O41" s="38"/>
      <c r="P41" s="153"/>
      <c r="Q41" s="186"/>
      <c r="R41" s="38"/>
      <c r="S41" s="848"/>
      <c r="T41" s="849"/>
      <c r="U41" s="200"/>
      <c r="V41" s="37"/>
      <c r="W41" s="321"/>
      <c r="X41" s="353"/>
    </row>
    <row r="42" spans="1:24" ht="17.45" customHeight="1" x14ac:dyDescent="0.15">
      <c r="A42" s="1"/>
      <c r="B42" s="38"/>
      <c r="C42" s="321"/>
      <c r="D42" s="332"/>
      <c r="E42" s="879"/>
      <c r="F42" s="881"/>
      <c r="G42" s="321"/>
      <c r="H42" s="344"/>
      <c r="I42" s="879"/>
      <c r="J42" s="880"/>
      <c r="K42" s="881"/>
      <c r="L42" s="706"/>
      <c r="M42" s="707"/>
      <c r="N42" s="344"/>
      <c r="O42" s="38"/>
      <c r="P42" s="153"/>
      <c r="Q42" s="186"/>
      <c r="R42" s="38"/>
      <c r="S42" s="848"/>
      <c r="T42" s="849"/>
      <c r="U42" s="200"/>
      <c r="V42" s="37"/>
      <c r="W42" s="321"/>
      <c r="X42" s="353"/>
    </row>
    <row r="43" spans="1:24" ht="17.45" customHeight="1" x14ac:dyDescent="0.15">
      <c r="A43" s="1"/>
      <c r="B43" s="38"/>
      <c r="C43" s="321"/>
      <c r="D43" s="332"/>
      <c r="E43" s="879"/>
      <c r="F43" s="881"/>
      <c r="G43" s="321"/>
      <c r="H43" s="344"/>
      <c r="I43" s="879"/>
      <c r="J43" s="880"/>
      <c r="K43" s="881"/>
      <c r="L43" s="706"/>
      <c r="M43" s="707"/>
      <c r="N43" s="344"/>
      <c r="O43" s="38"/>
      <c r="P43" s="153"/>
      <c r="Q43" s="186"/>
      <c r="R43" s="38"/>
      <c r="S43" s="848"/>
      <c r="T43" s="849"/>
      <c r="U43" s="200"/>
      <c r="V43" s="37"/>
      <c r="W43" s="321"/>
      <c r="X43" s="353"/>
    </row>
    <row r="44" spans="1:24" ht="17.45" customHeight="1" x14ac:dyDescent="0.15">
      <c r="A44" s="1"/>
      <c r="B44" s="38"/>
      <c r="C44" s="321"/>
      <c r="D44" s="332"/>
      <c r="E44" s="879"/>
      <c r="F44" s="881"/>
      <c r="G44" s="321"/>
      <c r="H44" s="344"/>
      <c r="I44" s="879"/>
      <c r="J44" s="880"/>
      <c r="K44" s="881"/>
      <c r="L44" s="706"/>
      <c r="M44" s="707"/>
      <c r="N44" s="344"/>
      <c r="O44" s="38"/>
      <c r="P44" s="153"/>
      <c r="Q44" s="186"/>
      <c r="R44" s="38"/>
      <c r="S44" s="848"/>
      <c r="T44" s="849"/>
      <c r="U44" s="200"/>
      <c r="V44" s="37"/>
      <c r="W44" s="321"/>
      <c r="X44" s="353"/>
    </row>
    <row r="45" spans="1:24" ht="17.45" customHeight="1" x14ac:dyDescent="0.15">
      <c r="A45" s="1"/>
      <c r="B45" s="38"/>
      <c r="C45" s="321"/>
      <c r="D45" s="332"/>
      <c r="E45" s="879"/>
      <c r="F45" s="881"/>
      <c r="G45" s="321"/>
      <c r="H45" s="344"/>
      <c r="I45" s="879"/>
      <c r="J45" s="880"/>
      <c r="K45" s="881"/>
      <c r="L45" s="706"/>
      <c r="M45" s="707"/>
      <c r="N45" s="344"/>
      <c r="O45" s="38"/>
      <c r="P45" s="153"/>
      <c r="Q45" s="186"/>
      <c r="R45" s="38"/>
      <c r="S45" s="848"/>
      <c r="T45" s="849"/>
      <c r="U45" s="200"/>
      <c r="V45" s="37"/>
      <c r="W45" s="321"/>
      <c r="X45" s="353"/>
    </row>
    <row r="46" spans="1:24" ht="17.45" customHeight="1" x14ac:dyDescent="0.15">
      <c r="A46" s="39"/>
      <c r="B46" s="40"/>
      <c r="C46" s="333"/>
      <c r="D46" s="334"/>
      <c r="E46" s="869"/>
      <c r="F46" s="871"/>
      <c r="G46" s="333"/>
      <c r="H46" s="345"/>
      <c r="I46" s="869"/>
      <c r="J46" s="870"/>
      <c r="K46" s="871"/>
      <c r="L46" s="877"/>
      <c r="M46" s="878"/>
      <c r="N46" s="345"/>
      <c r="O46" s="40"/>
      <c r="P46" s="191"/>
      <c r="Q46" s="195"/>
      <c r="R46" s="40"/>
      <c r="S46" s="882"/>
      <c r="T46" s="883"/>
      <c r="U46" s="201"/>
      <c r="V46" s="41"/>
      <c r="W46" s="333"/>
      <c r="X46" s="356"/>
    </row>
    <row r="47" spans="1:24" s="81" customFormat="1" ht="17.45" customHeight="1" x14ac:dyDescent="0.15">
      <c r="A47" s="90" t="s">
        <v>20</v>
      </c>
      <c r="B47" s="91"/>
      <c r="C47" s="184"/>
      <c r="D47" s="192"/>
      <c r="E47" s="873"/>
      <c r="F47" s="874"/>
      <c r="G47" s="295"/>
      <c r="H47" s="413"/>
      <c r="I47" s="872"/>
      <c r="J47" s="873"/>
      <c r="K47" s="874"/>
      <c r="L47" s="839"/>
      <c r="M47" s="840"/>
      <c r="N47" s="413"/>
      <c r="O47" s="431"/>
      <c r="P47" s="184"/>
      <c r="Q47" s="196"/>
      <c r="R47" s="91"/>
      <c r="S47" s="884"/>
      <c r="T47" s="885"/>
      <c r="U47" s="202"/>
      <c r="V47" s="92"/>
      <c r="W47" s="295"/>
      <c r="X47" s="357"/>
    </row>
    <row r="48" spans="1:24" s="167" customFormat="1" ht="18" customHeight="1" x14ac:dyDescent="0.15">
      <c r="A48" s="316">
        <f>SUM(C48+G48+L48+P48+S48+W48)</f>
        <v>24310</v>
      </c>
      <c r="B48" s="294" t="s">
        <v>9</v>
      </c>
      <c r="C48" s="134">
        <f>SUM(C14+C24+C31)</f>
        <v>19420</v>
      </c>
      <c r="D48" s="317">
        <f>SUM(D14+D24+D31)</f>
        <v>0</v>
      </c>
      <c r="E48" s="799" t="s">
        <v>9</v>
      </c>
      <c r="F48" s="800"/>
      <c r="G48" s="134">
        <f>SUM(G14+G24+G31)</f>
        <v>2150</v>
      </c>
      <c r="H48" s="517">
        <f>SUM(H14+H24+H31)</f>
        <v>0</v>
      </c>
      <c r="I48" s="798" t="s">
        <v>9</v>
      </c>
      <c r="J48" s="799"/>
      <c r="K48" s="800"/>
      <c r="L48" s="875">
        <f>SUM(L14+L24+L31)</f>
        <v>1530</v>
      </c>
      <c r="M48" s="876"/>
      <c r="N48" s="414">
        <f>SUM(N14+N24+N31)</f>
        <v>0</v>
      </c>
      <c r="O48" s="432" t="s">
        <v>9</v>
      </c>
      <c r="P48" s="134">
        <f>SUM(P14+P24+P31)</f>
        <v>210</v>
      </c>
      <c r="Q48" s="318">
        <f>SUM(Q31+Q24+Q14)</f>
        <v>0</v>
      </c>
      <c r="R48" s="294" t="s">
        <v>9</v>
      </c>
      <c r="S48" s="708">
        <f>SUM(S31+S24+S14)</f>
        <v>490</v>
      </c>
      <c r="T48" s="792"/>
      <c r="U48" s="319">
        <f>SUM(U14+U24+U31)</f>
        <v>0</v>
      </c>
      <c r="V48" s="297" t="s">
        <v>9</v>
      </c>
      <c r="W48" s="346">
        <f>SUM(W14+W24+W31)</f>
        <v>510</v>
      </c>
      <c r="X48" s="358">
        <f>SUM(X14+X24+X31)</f>
        <v>0</v>
      </c>
    </row>
    <row r="49" spans="1:24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712" t="str">
        <f>市郡別!P43</f>
        <v>2024年10月現在</v>
      </c>
      <c r="X49" s="713"/>
    </row>
    <row r="50" spans="1:24" ht="15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ht="15" customHeight="1" x14ac:dyDescent="0.15"/>
    <row r="52" spans="1:24" ht="15" customHeight="1" x14ac:dyDescent="0.15"/>
    <row r="53" spans="1:24" ht="15" customHeight="1" x14ac:dyDescent="0.15"/>
    <row r="54" spans="1:24" ht="15" customHeight="1" x14ac:dyDescent="0.15"/>
    <row r="55" spans="1:24" ht="15" customHeight="1" x14ac:dyDescent="0.15"/>
    <row r="56" spans="1:24" ht="15" customHeight="1" x14ac:dyDescent="0.15"/>
    <row r="57" spans="1:24" ht="18.75" customHeight="1" x14ac:dyDescent="0.15"/>
    <row r="58" spans="1:24" ht="15" customHeight="1" x14ac:dyDescent="0.15"/>
    <row r="59" spans="1:24" ht="15" customHeight="1" x14ac:dyDescent="0.15"/>
    <row r="60" spans="1:24" ht="15" customHeight="1" x14ac:dyDescent="0.15"/>
    <row r="61" spans="1:24" ht="15" customHeight="1" x14ac:dyDescent="0.15"/>
    <row r="62" spans="1:24" ht="15" customHeight="1" x14ac:dyDescent="0.15"/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sheetProtection algorithmName="SHA-512" hashValue="gdFkQANySFIpa2PCsi5CDSuI7Qrs8vIkqULJfdM/tpUh55+leJWkld9K5SRV/41HTf52DmOmgGyEhvdUdhi0qg==" saltValue="fEjQUVWLhxhOYXMvK7bDWQ==" spinCount="100000" sheet="1" selectLockedCells="1"/>
  <mergeCells count="198">
    <mergeCell ref="W49:X49"/>
    <mergeCell ref="A17:A21"/>
    <mergeCell ref="L20:M20"/>
    <mergeCell ref="L29:M29"/>
    <mergeCell ref="L22:M22"/>
    <mergeCell ref="S31:T31"/>
    <mergeCell ref="S25:T25"/>
    <mergeCell ref="S19:T19"/>
    <mergeCell ref="S20:T20"/>
    <mergeCell ref="S17:T17"/>
    <mergeCell ref="E21:F21"/>
    <mergeCell ref="E22:F22"/>
    <mergeCell ref="E23:F23"/>
    <mergeCell ref="E24:F24"/>
    <mergeCell ref="E25:F25"/>
    <mergeCell ref="L18:M18"/>
    <mergeCell ref="I20:K20"/>
    <mergeCell ref="I21:K21"/>
    <mergeCell ref="E20:F20"/>
    <mergeCell ref="E26:F26"/>
    <mergeCell ref="S29:T29"/>
    <mergeCell ref="S22:T22"/>
    <mergeCell ref="L31:M31"/>
    <mergeCell ref="L30:M30"/>
    <mergeCell ref="L41:M41"/>
    <mergeCell ref="I24:K24"/>
    <mergeCell ref="L21:M21"/>
    <mergeCell ref="I26:K26"/>
    <mergeCell ref="L26:M26"/>
    <mergeCell ref="S18:T18"/>
    <mergeCell ref="E8:F8"/>
    <mergeCell ref="S21:T21"/>
    <mergeCell ref="S27:T27"/>
    <mergeCell ref="S23:T23"/>
    <mergeCell ref="S24:T24"/>
    <mergeCell ref="I9:K9"/>
    <mergeCell ref="I22:K22"/>
    <mergeCell ref="I18:K18"/>
    <mergeCell ref="L10:M10"/>
    <mergeCell ref="I27:K27"/>
    <mergeCell ref="L8:M8"/>
    <mergeCell ref="E27:F27"/>
    <mergeCell ref="E29:F29"/>
    <mergeCell ref="E28:F28"/>
    <mergeCell ref="E30:F30"/>
    <mergeCell ref="S30:T30"/>
    <mergeCell ref="I34:K34"/>
    <mergeCell ref="E32:F32"/>
    <mergeCell ref="I29:K29"/>
    <mergeCell ref="E35:F35"/>
    <mergeCell ref="E33:F33"/>
    <mergeCell ref="I30:K30"/>
    <mergeCell ref="I31:K31"/>
    <mergeCell ref="E45:F45"/>
    <mergeCell ref="I45:K45"/>
    <mergeCell ref="I42:K42"/>
    <mergeCell ref="E42:F42"/>
    <mergeCell ref="E39:F39"/>
    <mergeCell ref="E40:F40"/>
    <mergeCell ref="E41:F41"/>
    <mergeCell ref="I41:K41"/>
    <mergeCell ref="I36:K36"/>
    <mergeCell ref="I44:K44"/>
    <mergeCell ref="E38:F38"/>
    <mergeCell ref="E37:F37"/>
    <mergeCell ref="E36:F36"/>
    <mergeCell ref="E43:F43"/>
    <mergeCell ref="S47:T47"/>
    <mergeCell ref="S43:T43"/>
    <mergeCell ref="E48:F48"/>
    <mergeCell ref="E44:F44"/>
    <mergeCell ref="E46:F46"/>
    <mergeCell ref="E47:F47"/>
    <mergeCell ref="I43:K43"/>
    <mergeCell ref="L7:M7"/>
    <mergeCell ref="L12:M12"/>
    <mergeCell ref="L11:M11"/>
    <mergeCell ref="L19:M19"/>
    <mergeCell ref="L28:M28"/>
    <mergeCell ref="E34:F34"/>
    <mergeCell ref="I35:K35"/>
    <mergeCell ref="E31:F31"/>
    <mergeCell ref="I28:K28"/>
    <mergeCell ref="L23:M23"/>
    <mergeCell ref="I8:K8"/>
    <mergeCell ref="I25:K25"/>
    <mergeCell ref="I10:K10"/>
    <mergeCell ref="L16:M16"/>
    <mergeCell ref="M25:N25"/>
    <mergeCell ref="L15:M15"/>
    <mergeCell ref="I23:K23"/>
    <mergeCell ref="S44:T44"/>
    <mergeCell ref="S33:T33"/>
    <mergeCell ref="S37:T37"/>
    <mergeCell ref="I46:K46"/>
    <mergeCell ref="I48:K48"/>
    <mergeCell ref="I47:K47"/>
    <mergeCell ref="L32:M32"/>
    <mergeCell ref="L48:M48"/>
    <mergeCell ref="L47:M47"/>
    <mergeCell ref="L46:M46"/>
    <mergeCell ref="L45:M45"/>
    <mergeCell ref="L44:M44"/>
    <mergeCell ref="I33:K33"/>
    <mergeCell ref="L34:M34"/>
    <mergeCell ref="L33:M33"/>
    <mergeCell ref="L35:M35"/>
    <mergeCell ref="L40:M40"/>
    <mergeCell ref="I37:K37"/>
    <mergeCell ref="I38:K38"/>
    <mergeCell ref="I40:K40"/>
    <mergeCell ref="S48:T48"/>
    <mergeCell ref="S45:T45"/>
    <mergeCell ref="S46:T46"/>
    <mergeCell ref="I39:K39"/>
    <mergeCell ref="A26:A30"/>
    <mergeCell ref="R4:U4"/>
    <mergeCell ref="A6:A13"/>
    <mergeCell ref="E5:F5"/>
    <mergeCell ref="E6:F6"/>
    <mergeCell ref="O2:S2"/>
    <mergeCell ref="S9:T9"/>
    <mergeCell ref="S10:T10"/>
    <mergeCell ref="S11:T11"/>
    <mergeCell ref="S12:T12"/>
    <mergeCell ref="S8:T8"/>
    <mergeCell ref="S15:T15"/>
    <mergeCell ref="S16:T16"/>
    <mergeCell ref="L17:M17"/>
    <mergeCell ref="I12:K12"/>
    <mergeCell ref="I13:K13"/>
    <mergeCell ref="I14:K14"/>
    <mergeCell ref="S13:T13"/>
    <mergeCell ref="S14:T14"/>
    <mergeCell ref="L14:M14"/>
    <mergeCell ref="L13:M13"/>
    <mergeCell ref="L27:M27"/>
    <mergeCell ref="L24:M24"/>
    <mergeCell ref="S26:T26"/>
    <mergeCell ref="O1:S1"/>
    <mergeCell ref="S5:T5"/>
    <mergeCell ref="S6:T6"/>
    <mergeCell ref="S7:T7"/>
    <mergeCell ref="S35:T35"/>
    <mergeCell ref="S39:T39"/>
    <mergeCell ref="S40:T40"/>
    <mergeCell ref="S41:T41"/>
    <mergeCell ref="S42:T42"/>
    <mergeCell ref="S32:T32"/>
    <mergeCell ref="S38:T38"/>
    <mergeCell ref="S36:T36"/>
    <mergeCell ref="S34:T34"/>
    <mergeCell ref="T1:X1"/>
    <mergeCell ref="V4:X4"/>
    <mergeCell ref="T2:X2"/>
    <mergeCell ref="O4:Q4"/>
    <mergeCell ref="S28:T28"/>
    <mergeCell ref="L43:M43"/>
    <mergeCell ref="I32:K32"/>
    <mergeCell ref="E10:F10"/>
    <mergeCell ref="E11:F11"/>
    <mergeCell ref="E9:F9"/>
    <mergeCell ref="E12:F12"/>
    <mergeCell ref="E13:F13"/>
    <mergeCell ref="E14:F14"/>
    <mergeCell ref="E15:F15"/>
    <mergeCell ref="L9:M9"/>
    <mergeCell ref="E17:F17"/>
    <mergeCell ref="E18:F18"/>
    <mergeCell ref="E19:F19"/>
    <mergeCell ref="I19:K19"/>
    <mergeCell ref="I15:K15"/>
    <mergeCell ref="I16:K16"/>
    <mergeCell ref="I17:K17"/>
    <mergeCell ref="I11:K11"/>
    <mergeCell ref="E16:F16"/>
    <mergeCell ref="L39:M39"/>
    <mergeCell ref="L38:M38"/>
    <mergeCell ref="L37:M37"/>
    <mergeCell ref="L36:M36"/>
    <mergeCell ref="L42:M42"/>
    <mergeCell ref="F1:L1"/>
    <mergeCell ref="M1:N1"/>
    <mergeCell ref="E4:H4"/>
    <mergeCell ref="E7:F7"/>
    <mergeCell ref="I4:N4"/>
    <mergeCell ref="I5:K5"/>
    <mergeCell ref="I6:K6"/>
    <mergeCell ref="I7:K7"/>
    <mergeCell ref="A1:E1"/>
    <mergeCell ref="A2:E2"/>
    <mergeCell ref="A4:A5"/>
    <mergeCell ref="F2:H2"/>
    <mergeCell ref="B4:D4"/>
    <mergeCell ref="I2:L2"/>
    <mergeCell ref="L5:M5"/>
    <mergeCell ref="M2:N2"/>
    <mergeCell ref="L6:M6"/>
  </mergeCells>
  <phoneticPr fontId="3"/>
  <dataValidations count="3">
    <dataValidation type="decimal" operator="lessThanOrEqual" allowBlank="1" showInputMessage="1" showErrorMessage="1" sqref="D6:D13 D15 D17:D23 D26:D30 H6 H11:H13 H15 H21 H28 Q6 Q12 X6:X8 X11:X13 X15 V12 X27 N6 X19:X21" xr:uid="{00000000-0002-0000-0400-000000000000}">
      <formula1>C6</formula1>
    </dataValidation>
    <dataValidation type="decimal" operator="lessThanOrEqual" allowBlank="1" showInputMessage="1" showErrorMessage="1" sqref="N15:N18 N11:N13 N23 N20:N21 N30 N27 N7:N8 U6 U12" xr:uid="{00000000-0002-0000-0400-000001000000}">
      <formula1>L6</formula1>
    </dataValidation>
    <dataValidation operator="lessThanOrEqual" allowBlank="1" showInputMessage="1" showErrorMessage="1" sqref="V6" xr:uid="{00000000-0002-0000-0400-000002000000}"/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5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7"/>
    <pageSetUpPr fitToPage="1"/>
  </sheetPr>
  <dimension ref="A1:X54"/>
  <sheetViews>
    <sheetView showZeros="0" zoomScale="68" zoomScaleNormal="68" zoomScaleSheetLayoutView="70" workbookViewId="0">
      <selection activeCell="D6" sqref="D6"/>
    </sheetView>
  </sheetViews>
  <sheetFormatPr defaultRowHeight="11.25" x14ac:dyDescent="0.15"/>
  <cols>
    <col min="1" max="1" width="8.125" style="27" customWidth="1"/>
    <col min="2" max="2" width="12.375" style="27" customWidth="1"/>
    <col min="3" max="3" width="10.625" style="27" customWidth="1"/>
    <col min="4" max="4" width="11.625" style="27" customWidth="1"/>
    <col min="5" max="6" width="6.875" style="27" customWidth="1"/>
    <col min="7" max="7" width="10.625" style="27" customWidth="1"/>
    <col min="8" max="8" width="11.125" style="27" customWidth="1"/>
    <col min="9" max="11" width="3.625" style="27" customWidth="1"/>
    <col min="12" max="12" width="7.625" style="27" customWidth="1"/>
    <col min="13" max="13" width="3.625" style="27" customWidth="1"/>
    <col min="14" max="14" width="11.625" style="27" customWidth="1"/>
    <col min="15" max="15" width="12.75" style="27" customWidth="1"/>
    <col min="16" max="16" width="10.625" style="27" customWidth="1"/>
    <col min="17" max="17" width="11.625" style="27" customWidth="1"/>
    <col min="18" max="18" width="11.75" style="27" customWidth="1"/>
    <col min="19" max="20" width="5.625" style="27" customWidth="1"/>
    <col min="21" max="21" width="11.625" style="27" customWidth="1"/>
    <col min="22" max="22" width="12.25" style="27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683" t="s">
        <v>78</v>
      </c>
      <c r="B1" s="683"/>
      <c r="C1" s="683"/>
      <c r="D1" s="683"/>
      <c r="E1" s="684"/>
      <c r="F1" s="692" t="s">
        <v>191</v>
      </c>
      <c r="G1" s="683"/>
      <c r="H1" s="683"/>
      <c r="I1" s="683"/>
      <c r="J1" s="683"/>
      <c r="K1" s="683"/>
      <c r="L1" s="684"/>
      <c r="M1" s="666" t="s">
        <v>350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4" ht="30" customHeight="1" x14ac:dyDescent="0.15">
      <c r="A2" s="694">
        <f>市郡別!A3</f>
        <v>0</v>
      </c>
      <c r="B2" s="694"/>
      <c r="C2" s="694"/>
      <c r="D2" s="694"/>
      <c r="E2" s="695"/>
      <c r="F2" s="677">
        <f>SUM(D44,H44,N44,Q44,U44,X44)</f>
        <v>0</v>
      </c>
      <c r="G2" s="678"/>
      <c r="H2" s="678"/>
      <c r="I2" s="679">
        <f>市郡別!P30</f>
        <v>0</v>
      </c>
      <c r="J2" s="919"/>
      <c r="K2" s="919"/>
      <c r="L2" s="92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4" ht="11.25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4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/>
      <c r="N5" s="118" t="s">
        <v>384</v>
      </c>
      <c r="O5" s="120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.95" customHeight="1" x14ac:dyDescent="0.15">
      <c r="A6" s="696" t="s">
        <v>293</v>
      </c>
      <c r="B6" s="584" t="s">
        <v>566</v>
      </c>
      <c r="C6" s="305">
        <v>2320</v>
      </c>
      <c r="D6" s="322"/>
      <c r="E6" s="699" t="s">
        <v>133</v>
      </c>
      <c r="F6" s="700"/>
      <c r="G6" s="305">
        <v>2000</v>
      </c>
      <c r="H6" s="341"/>
      <c r="I6" s="904" t="s">
        <v>407</v>
      </c>
      <c r="J6" s="699"/>
      <c r="K6" s="700"/>
      <c r="L6" s="839">
        <v>3700</v>
      </c>
      <c r="M6" s="840"/>
      <c r="N6" s="320"/>
      <c r="O6" s="128" t="s">
        <v>407</v>
      </c>
      <c r="P6" s="305">
        <v>1130</v>
      </c>
      <c r="Q6" s="335"/>
      <c r="R6" s="121" t="s">
        <v>146</v>
      </c>
      <c r="S6" s="839">
        <v>120</v>
      </c>
      <c r="T6" s="840"/>
      <c r="U6" s="320"/>
      <c r="V6" s="66" t="s">
        <v>443</v>
      </c>
      <c r="W6" s="305">
        <v>280</v>
      </c>
      <c r="X6" s="335"/>
    </row>
    <row r="7" spans="1:24" ht="18.95" customHeight="1" x14ac:dyDescent="0.15">
      <c r="A7" s="697"/>
      <c r="B7" s="537" t="s">
        <v>549</v>
      </c>
      <c r="C7" s="321" t="s">
        <v>568</v>
      </c>
      <c r="D7" s="329"/>
      <c r="E7" s="662"/>
      <c r="F7" s="657"/>
      <c r="G7" s="321"/>
      <c r="H7" s="336"/>
      <c r="I7" s="656"/>
      <c r="J7" s="662"/>
      <c r="K7" s="657"/>
      <c r="L7" s="706"/>
      <c r="M7" s="707"/>
      <c r="N7" s="329"/>
      <c r="O7" s="126"/>
      <c r="P7" s="321"/>
      <c r="Q7" s="336"/>
      <c r="R7" s="122"/>
      <c r="S7" s="706"/>
      <c r="T7" s="707"/>
      <c r="U7" s="329"/>
      <c r="V7" s="126" t="s">
        <v>58</v>
      </c>
      <c r="W7" s="321">
        <v>120</v>
      </c>
      <c r="X7" s="337"/>
    </row>
    <row r="8" spans="1:24" ht="18.75" customHeight="1" x14ac:dyDescent="0.15">
      <c r="A8" s="697"/>
      <c r="B8" s="563" t="s">
        <v>569</v>
      </c>
      <c r="C8" s="585" t="s">
        <v>626</v>
      </c>
      <c r="D8" s="372"/>
      <c r="E8" s="746" t="s">
        <v>280</v>
      </c>
      <c r="F8" s="747"/>
      <c r="G8" s="302">
        <v>1100</v>
      </c>
      <c r="H8" s="337"/>
      <c r="I8" s="745" t="s">
        <v>182</v>
      </c>
      <c r="J8" s="746"/>
      <c r="K8" s="747"/>
      <c r="L8" s="856">
        <v>2400</v>
      </c>
      <c r="M8" s="857"/>
      <c r="N8" s="322"/>
      <c r="O8" s="580" t="s">
        <v>574</v>
      </c>
      <c r="P8" s="302">
        <v>50</v>
      </c>
      <c r="Q8" s="337"/>
      <c r="R8" s="371" t="s">
        <v>357</v>
      </c>
      <c r="S8" s="856">
        <v>120</v>
      </c>
      <c r="T8" s="857"/>
      <c r="U8" s="322"/>
      <c r="V8" s="113" t="s">
        <v>288</v>
      </c>
      <c r="W8" s="302">
        <v>360</v>
      </c>
      <c r="X8" s="337"/>
    </row>
    <row r="9" spans="1:24" ht="18.95" customHeight="1" x14ac:dyDescent="0.15">
      <c r="A9" s="697"/>
      <c r="B9" s="562" t="s">
        <v>570</v>
      </c>
      <c r="C9" s="302">
        <v>2050</v>
      </c>
      <c r="D9" s="322"/>
      <c r="E9" s="746" t="s">
        <v>84</v>
      </c>
      <c r="F9" s="747"/>
      <c r="G9" s="302">
        <v>400</v>
      </c>
      <c r="H9" s="337"/>
      <c r="I9" s="745"/>
      <c r="J9" s="746"/>
      <c r="K9" s="747"/>
      <c r="L9" s="856"/>
      <c r="M9" s="857"/>
      <c r="N9" s="329"/>
      <c r="O9" s="579" t="s">
        <v>575</v>
      </c>
      <c r="P9" s="302">
        <v>80</v>
      </c>
      <c r="Q9" s="337"/>
      <c r="R9" s="151" t="s">
        <v>132</v>
      </c>
      <c r="S9" s="856">
        <v>20</v>
      </c>
      <c r="T9" s="857"/>
      <c r="U9" s="322"/>
      <c r="V9" s="579" t="s">
        <v>575</v>
      </c>
      <c r="W9" s="302">
        <v>40</v>
      </c>
      <c r="X9" s="337"/>
    </row>
    <row r="10" spans="1:24" ht="18.95" customHeight="1" x14ac:dyDescent="0.15">
      <c r="A10" s="697"/>
      <c r="B10" s="563" t="s">
        <v>571</v>
      </c>
      <c r="C10" s="302">
        <v>1050</v>
      </c>
      <c r="D10" s="322"/>
      <c r="E10" s="746"/>
      <c r="F10" s="747"/>
      <c r="G10" s="302"/>
      <c r="H10" s="336"/>
      <c r="I10" s="745"/>
      <c r="J10" s="746"/>
      <c r="K10" s="747"/>
      <c r="L10" s="856"/>
      <c r="M10" s="857"/>
      <c r="N10" s="329"/>
      <c r="O10" s="113"/>
      <c r="P10" s="302"/>
      <c r="Q10" s="336"/>
      <c r="R10" s="151"/>
      <c r="S10" s="856"/>
      <c r="T10" s="857"/>
      <c r="U10" s="329"/>
      <c r="V10" s="113"/>
      <c r="W10" s="302"/>
      <c r="X10" s="455"/>
    </row>
    <row r="11" spans="1:24" ht="18.75" customHeight="1" x14ac:dyDescent="0.15">
      <c r="A11" s="697"/>
      <c r="B11" s="586" t="s">
        <v>572</v>
      </c>
      <c r="C11" s="302">
        <v>1450</v>
      </c>
      <c r="D11" s="322"/>
      <c r="E11" s="746" t="s">
        <v>275</v>
      </c>
      <c r="F11" s="747"/>
      <c r="G11" s="302">
        <v>700</v>
      </c>
      <c r="H11" s="337"/>
      <c r="I11" s="745" t="s">
        <v>275</v>
      </c>
      <c r="J11" s="746"/>
      <c r="K11" s="747"/>
      <c r="L11" s="856">
        <v>700</v>
      </c>
      <c r="M11" s="857"/>
      <c r="N11" s="322"/>
      <c r="O11" s="144" t="s">
        <v>284</v>
      </c>
      <c r="P11" s="302">
        <v>290</v>
      </c>
      <c r="Q11" s="337"/>
      <c r="R11" s="371" t="s">
        <v>404</v>
      </c>
      <c r="S11" s="856">
        <v>50</v>
      </c>
      <c r="T11" s="857"/>
      <c r="U11" s="322"/>
      <c r="V11" s="152" t="s">
        <v>286</v>
      </c>
      <c r="W11" s="302">
        <v>90</v>
      </c>
      <c r="X11" s="337"/>
    </row>
    <row r="12" spans="1:24" ht="18.95" customHeight="1" thickBot="1" x14ac:dyDescent="0.2">
      <c r="A12" s="698"/>
      <c r="B12" s="144"/>
      <c r="C12" s="323"/>
      <c r="D12" s="365"/>
      <c r="E12" s="760"/>
      <c r="F12" s="736"/>
      <c r="G12" s="323"/>
      <c r="H12" s="342"/>
      <c r="I12" s="735"/>
      <c r="J12" s="760"/>
      <c r="K12" s="736"/>
      <c r="L12" s="862"/>
      <c r="M12" s="863"/>
      <c r="N12" s="365"/>
      <c r="O12" s="902" t="s">
        <v>440</v>
      </c>
      <c r="P12" s="903"/>
      <c r="Q12" s="342"/>
      <c r="R12" s="152" t="s">
        <v>286</v>
      </c>
      <c r="S12" s="862">
        <v>20</v>
      </c>
      <c r="T12" s="863"/>
      <c r="U12" s="324"/>
      <c r="V12" s="902" t="s">
        <v>440</v>
      </c>
      <c r="W12" s="903"/>
      <c r="X12" s="342"/>
    </row>
    <row r="13" spans="1:24" s="166" customFormat="1" ht="18" customHeight="1" thickTop="1" x14ac:dyDescent="0.15">
      <c r="A13" s="456">
        <f>SUM(C13+G13+L13+P13+S13+W13)</f>
        <v>20640</v>
      </c>
      <c r="B13" s="457" t="s">
        <v>9</v>
      </c>
      <c r="C13" s="458">
        <f>SUM(C6:C12)</f>
        <v>6870</v>
      </c>
      <c r="D13" s="459">
        <f>SUM(D6:D12)</f>
        <v>0</v>
      </c>
      <c r="E13" s="844" t="s">
        <v>9</v>
      </c>
      <c r="F13" s="845"/>
      <c r="G13" s="458">
        <f>SUM(G6:G11)</f>
        <v>4200</v>
      </c>
      <c r="H13" s="515">
        <f>SUM(H6:H12)</f>
        <v>0</v>
      </c>
      <c r="I13" s="861" t="s">
        <v>9</v>
      </c>
      <c r="J13" s="844"/>
      <c r="K13" s="845"/>
      <c r="L13" s="864">
        <f>SUM(L6:L11)</f>
        <v>6800</v>
      </c>
      <c r="M13" s="865"/>
      <c r="N13" s="459">
        <f>SUM(N6:N12)</f>
        <v>0</v>
      </c>
      <c r="O13" s="461" t="s">
        <v>9</v>
      </c>
      <c r="P13" s="458">
        <f>SUM(P6:P11)</f>
        <v>1550</v>
      </c>
      <c r="Q13" s="462">
        <f>SUM(Q6:Q12)</f>
        <v>0</v>
      </c>
      <c r="R13" s="457" t="s">
        <v>9</v>
      </c>
      <c r="S13" s="864">
        <f>SUM(S6:S12)</f>
        <v>330</v>
      </c>
      <c r="T13" s="865"/>
      <c r="U13" s="459">
        <f>SUM(U6:U12)</f>
        <v>0</v>
      </c>
      <c r="V13" s="461" t="s">
        <v>9</v>
      </c>
      <c r="W13" s="458">
        <f>SUM(W6:W12)</f>
        <v>890</v>
      </c>
      <c r="X13" s="462">
        <f>SUM(X6:X12)</f>
        <v>0</v>
      </c>
    </row>
    <row r="14" spans="1:24" ht="18.95" customHeight="1" x14ac:dyDescent="0.15">
      <c r="A14" s="772" t="s">
        <v>294</v>
      </c>
      <c r="B14" s="150" t="s">
        <v>43</v>
      </c>
      <c r="C14" s="585" t="s">
        <v>462</v>
      </c>
      <c r="D14" s="372"/>
      <c r="E14" s="763" t="s">
        <v>44</v>
      </c>
      <c r="F14" s="764"/>
      <c r="G14" s="366">
        <v>600</v>
      </c>
      <c r="H14" s="341"/>
      <c r="I14" s="733" t="s">
        <v>290</v>
      </c>
      <c r="J14" s="911"/>
      <c r="K14" s="912"/>
      <c r="L14" s="767" t="s">
        <v>177</v>
      </c>
      <c r="M14" s="768"/>
      <c r="N14" s="329"/>
      <c r="O14" s="143" t="s">
        <v>486</v>
      </c>
      <c r="P14" s="366" t="s">
        <v>576</v>
      </c>
      <c r="Q14" s="455"/>
      <c r="R14" s="370" t="s">
        <v>352</v>
      </c>
      <c r="S14" s="782" t="s">
        <v>177</v>
      </c>
      <c r="T14" s="783"/>
      <c r="U14" s="329"/>
      <c r="V14" s="173" t="s">
        <v>352</v>
      </c>
      <c r="W14" s="254" t="s">
        <v>177</v>
      </c>
      <c r="X14" s="336"/>
    </row>
    <row r="15" spans="1:24" ht="18.95" customHeight="1" x14ac:dyDescent="0.15">
      <c r="A15" s="726"/>
      <c r="B15" s="151" t="s">
        <v>44</v>
      </c>
      <c r="C15" s="254" t="s">
        <v>460</v>
      </c>
      <c r="D15" s="372"/>
      <c r="E15" s="746" t="s">
        <v>46</v>
      </c>
      <c r="F15" s="747"/>
      <c r="G15" s="302">
        <v>600</v>
      </c>
      <c r="H15" s="337"/>
      <c r="I15" s="733" t="s">
        <v>629</v>
      </c>
      <c r="J15" s="911"/>
      <c r="K15" s="912"/>
      <c r="L15" s="856">
        <v>3500</v>
      </c>
      <c r="M15" s="857"/>
      <c r="N15" s="320"/>
      <c r="O15" s="538" t="s">
        <v>528</v>
      </c>
      <c r="P15" s="302">
        <v>390</v>
      </c>
      <c r="Q15" s="337"/>
      <c r="R15" s="576" t="s">
        <v>628</v>
      </c>
      <c r="S15" s="856">
        <v>100</v>
      </c>
      <c r="T15" s="857"/>
      <c r="U15" s="322"/>
      <c r="V15" s="586" t="s">
        <v>628</v>
      </c>
      <c r="W15" s="302">
        <v>480</v>
      </c>
      <c r="X15" s="337"/>
    </row>
    <row r="16" spans="1:24" ht="18.95" customHeight="1" x14ac:dyDescent="0.15">
      <c r="A16" s="726"/>
      <c r="B16" s="203" t="s">
        <v>353</v>
      </c>
      <c r="C16" s="302">
        <v>2620</v>
      </c>
      <c r="D16" s="322"/>
      <c r="E16" s="746" t="s">
        <v>45</v>
      </c>
      <c r="F16" s="747"/>
      <c r="G16" s="302">
        <v>1550</v>
      </c>
      <c r="H16" s="337"/>
      <c r="I16" s="727"/>
      <c r="J16" s="734"/>
      <c r="K16" s="728"/>
      <c r="L16" s="767"/>
      <c r="M16" s="768"/>
      <c r="N16" s="329"/>
      <c r="O16" s="206" t="s">
        <v>353</v>
      </c>
      <c r="P16" s="302">
        <v>600</v>
      </c>
      <c r="Q16" s="337"/>
      <c r="R16" s="170"/>
      <c r="S16" s="767"/>
      <c r="T16" s="768"/>
      <c r="U16" s="329"/>
      <c r="V16" s="174"/>
      <c r="W16" s="254"/>
      <c r="X16" s="455"/>
    </row>
    <row r="17" spans="1:24" ht="18.95" customHeight="1" x14ac:dyDescent="0.15">
      <c r="A17" s="726"/>
      <c r="B17" s="511" t="s">
        <v>573</v>
      </c>
      <c r="C17" s="302">
        <v>4230</v>
      </c>
      <c r="D17" s="322"/>
      <c r="E17" s="746" t="s">
        <v>51</v>
      </c>
      <c r="F17" s="747"/>
      <c r="G17" s="302">
        <v>850</v>
      </c>
      <c r="H17" s="337"/>
      <c r="I17" s="822" t="s">
        <v>486</v>
      </c>
      <c r="J17" s="746"/>
      <c r="K17" s="747"/>
      <c r="L17" s="767" t="s">
        <v>633</v>
      </c>
      <c r="M17" s="768"/>
      <c r="N17" s="329"/>
      <c r="O17" s="113" t="s">
        <v>45</v>
      </c>
      <c r="P17" s="302">
        <v>220</v>
      </c>
      <c r="Q17" s="337"/>
      <c r="R17" s="151" t="s">
        <v>601</v>
      </c>
      <c r="S17" s="767" t="s">
        <v>633</v>
      </c>
      <c r="T17" s="768"/>
      <c r="U17" s="329"/>
      <c r="V17" s="151" t="s">
        <v>601</v>
      </c>
      <c r="W17" s="254" t="s">
        <v>636</v>
      </c>
      <c r="X17" s="336"/>
    </row>
    <row r="18" spans="1:24" ht="18.95" customHeight="1" x14ac:dyDescent="0.15">
      <c r="A18" s="726"/>
      <c r="B18" s="151" t="s">
        <v>276</v>
      </c>
      <c r="C18" s="585" t="s">
        <v>526</v>
      </c>
      <c r="D18" s="372"/>
      <c r="E18" s="905" t="s">
        <v>356</v>
      </c>
      <c r="F18" s="906"/>
      <c r="G18" s="302">
        <v>450</v>
      </c>
      <c r="H18" s="337"/>
      <c r="I18" s="727"/>
      <c r="J18" s="734"/>
      <c r="K18" s="728"/>
      <c r="L18" s="767"/>
      <c r="M18" s="768"/>
      <c r="N18" s="329"/>
      <c r="O18" s="113"/>
      <c r="P18" s="302"/>
      <c r="Q18" s="455"/>
      <c r="R18" s="170"/>
      <c r="S18" s="767"/>
      <c r="T18" s="768"/>
      <c r="U18" s="329"/>
      <c r="V18" s="174"/>
      <c r="W18" s="254"/>
      <c r="X18" s="455"/>
    </row>
    <row r="19" spans="1:24" ht="18.95" customHeight="1" x14ac:dyDescent="0.15">
      <c r="A19" s="726"/>
      <c r="B19" s="151" t="s">
        <v>46</v>
      </c>
      <c r="C19" s="302">
        <v>1920</v>
      </c>
      <c r="D19" s="322"/>
      <c r="E19" s="746" t="s">
        <v>281</v>
      </c>
      <c r="F19" s="747"/>
      <c r="G19" s="302">
        <v>900</v>
      </c>
      <c r="H19" s="337"/>
      <c r="I19" s="733" t="s">
        <v>627</v>
      </c>
      <c r="J19" s="734"/>
      <c r="K19" s="728"/>
      <c r="L19" s="856">
        <v>2350</v>
      </c>
      <c r="M19" s="857"/>
      <c r="N19" s="322"/>
      <c r="O19" s="113" t="s">
        <v>53</v>
      </c>
      <c r="P19" s="302">
        <v>450</v>
      </c>
      <c r="Q19" s="337"/>
      <c r="R19" s="576" t="s">
        <v>627</v>
      </c>
      <c r="S19" s="856">
        <v>60</v>
      </c>
      <c r="T19" s="857"/>
      <c r="U19" s="322"/>
      <c r="V19" s="606" t="s">
        <v>627</v>
      </c>
      <c r="W19" s="302">
        <v>190</v>
      </c>
      <c r="X19" s="337"/>
    </row>
    <row r="20" spans="1:24" ht="18.95" customHeight="1" thickBot="1" x14ac:dyDescent="0.2">
      <c r="A20" s="784"/>
      <c r="B20" s="152" t="s">
        <v>277</v>
      </c>
      <c r="C20" s="323">
        <v>1020</v>
      </c>
      <c r="D20" s="322"/>
      <c r="E20" s="760" t="s">
        <v>490</v>
      </c>
      <c r="F20" s="736"/>
      <c r="G20" s="323">
        <v>480</v>
      </c>
      <c r="H20" s="337"/>
      <c r="I20" s="921" t="s">
        <v>282</v>
      </c>
      <c r="J20" s="760"/>
      <c r="K20" s="736"/>
      <c r="L20" s="862">
        <v>600</v>
      </c>
      <c r="M20" s="863"/>
      <c r="N20" s="324"/>
      <c r="O20" s="144" t="s">
        <v>463</v>
      </c>
      <c r="P20" s="323">
        <v>70</v>
      </c>
      <c r="Q20" s="337"/>
      <c r="R20" s="152" t="s">
        <v>289</v>
      </c>
      <c r="S20" s="862">
        <v>10</v>
      </c>
      <c r="T20" s="863"/>
      <c r="U20" s="324"/>
      <c r="V20" s="144" t="s">
        <v>289</v>
      </c>
      <c r="W20" s="323">
        <v>70</v>
      </c>
      <c r="X20" s="339"/>
    </row>
    <row r="21" spans="1:24" s="166" customFormat="1" ht="18" customHeight="1" thickTop="1" x14ac:dyDescent="0.15">
      <c r="A21" s="456">
        <f>SUM(C21+G21+L21+P21+S21+W21)</f>
        <v>24310</v>
      </c>
      <c r="B21" s="457" t="s">
        <v>9</v>
      </c>
      <c r="C21" s="458">
        <f>SUM(C14:C20)</f>
        <v>9790</v>
      </c>
      <c r="D21" s="459">
        <f>SUM(D14:D20)</f>
        <v>0</v>
      </c>
      <c r="E21" s="844" t="s">
        <v>9</v>
      </c>
      <c r="F21" s="845"/>
      <c r="G21" s="458">
        <f>SUM(G14:G20)</f>
        <v>5430</v>
      </c>
      <c r="H21" s="515">
        <f>SUM(H14:H20)</f>
        <v>0</v>
      </c>
      <c r="I21" s="861" t="s">
        <v>9</v>
      </c>
      <c r="J21" s="844"/>
      <c r="K21" s="845"/>
      <c r="L21" s="864">
        <f>SUM(L14:L20)</f>
        <v>6450</v>
      </c>
      <c r="M21" s="865"/>
      <c r="N21" s="459">
        <f>SUM(N14:N20)</f>
        <v>0</v>
      </c>
      <c r="O21" s="461" t="s">
        <v>9</v>
      </c>
      <c r="P21" s="458">
        <f>SUM(P14:P20)</f>
        <v>1730</v>
      </c>
      <c r="Q21" s="462">
        <f>SUM(Q14:Q20)</f>
        <v>0</v>
      </c>
      <c r="R21" s="457" t="s">
        <v>9</v>
      </c>
      <c r="S21" s="864">
        <f>SUM(S14:T20)</f>
        <v>170</v>
      </c>
      <c r="T21" s="865"/>
      <c r="U21" s="459">
        <f>SUM(U14:U20)</f>
        <v>0</v>
      </c>
      <c r="V21" s="461" t="s">
        <v>9</v>
      </c>
      <c r="W21" s="458">
        <f>SUM(W14:W20)</f>
        <v>740</v>
      </c>
      <c r="X21" s="462">
        <f>SUM(X14:X20)</f>
        <v>0</v>
      </c>
    </row>
    <row r="22" spans="1:24" ht="18.95" customHeight="1" x14ac:dyDescent="0.15">
      <c r="A22" s="916" t="s">
        <v>116</v>
      </c>
      <c r="B22" s="181" t="s">
        <v>47</v>
      </c>
      <c r="C22" s="327">
        <v>1690</v>
      </c>
      <c r="D22" s="328"/>
      <c r="E22" s="763" t="s">
        <v>134</v>
      </c>
      <c r="F22" s="764"/>
      <c r="G22" s="327">
        <v>1050</v>
      </c>
      <c r="H22" s="341"/>
      <c r="I22" s="922" t="s">
        <v>491</v>
      </c>
      <c r="J22" s="923"/>
      <c r="K22" s="924"/>
      <c r="L22" s="892">
        <v>900</v>
      </c>
      <c r="M22" s="893"/>
      <c r="N22" s="328"/>
      <c r="O22" s="145" t="s">
        <v>48</v>
      </c>
      <c r="P22" s="327">
        <v>460</v>
      </c>
      <c r="Q22" s="341"/>
      <c r="R22" s="87" t="s">
        <v>492</v>
      </c>
      <c r="S22" s="892">
        <v>60</v>
      </c>
      <c r="T22" s="893"/>
      <c r="U22" s="328"/>
      <c r="V22" s="51" t="s">
        <v>492</v>
      </c>
      <c r="W22" s="327">
        <v>230</v>
      </c>
      <c r="X22" s="341"/>
    </row>
    <row r="23" spans="1:24" ht="18.95" customHeight="1" x14ac:dyDescent="0.15">
      <c r="A23" s="917"/>
      <c r="B23" s="151" t="s">
        <v>48</v>
      </c>
      <c r="C23" s="254" t="s">
        <v>177</v>
      </c>
      <c r="D23" s="372"/>
      <c r="E23" s="746" t="s">
        <v>52</v>
      </c>
      <c r="F23" s="747"/>
      <c r="G23" s="302">
        <v>850</v>
      </c>
      <c r="H23" s="337"/>
      <c r="I23" s="745" t="s">
        <v>487</v>
      </c>
      <c r="J23" s="746"/>
      <c r="K23" s="747"/>
      <c r="L23" s="739">
        <v>350</v>
      </c>
      <c r="M23" s="740"/>
      <c r="N23" s="322"/>
      <c r="O23" s="113" t="s">
        <v>54</v>
      </c>
      <c r="P23" s="302">
        <v>840</v>
      </c>
      <c r="Q23" s="337"/>
      <c r="R23" s="151" t="s">
        <v>488</v>
      </c>
      <c r="S23" s="739">
        <v>10</v>
      </c>
      <c r="T23" s="740"/>
      <c r="U23" s="322"/>
      <c r="V23" s="113" t="s">
        <v>489</v>
      </c>
      <c r="W23" s="236">
        <v>30</v>
      </c>
      <c r="X23" s="337"/>
    </row>
    <row r="24" spans="1:24" ht="18.95" customHeight="1" x14ac:dyDescent="0.15">
      <c r="A24" s="917"/>
      <c r="B24" s="151" t="s">
        <v>94</v>
      </c>
      <c r="C24" s="302">
        <v>2870</v>
      </c>
      <c r="D24" s="322"/>
      <c r="E24" s="746" t="s">
        <v>47</v>
      </c>
      <c r="F24" s="747"/>
      <c r="G24" s="302">
        <v>450</v>
      </c>
      <c r="H24" s="337"/>
      <c r="I24" s="822" t="s">
        <v>595</v>
      </c>
      <c r="J24" s="746"/>
      <c r="K24" s="747"/>
      <c r="L24" s="856">
        <v>30</v>
      </c>
      <c r="M24" s="857"/>
      <c r="N24" s="322"/>
      <c r="O24" s="591" t="s">
        <v>596</v>
      </c>
      <c r="P24" s="302">
        <v>10</v>
      </c>
      <c r="Q24" s="337"/>
      <c r="R24" s="151" t="s">
        <v>596</v>
      </c>
      <c r="S24" s="856">
        <v>10</v>
      </c>
      <c r="T24" s="857"/>
      <c r="U24" s="322"/>
      <c r="V24" s="591" t="s">
        <v>596</v>
      </c>
      <c r="W24" s="302">
        <v>10</v>
      </c>
      <c r="X24" s="337"/>
    </row>
    <row r="25" spans="1:24" ht="37.5" customHeight="1" x14ac:dyDescent="0.15">
      <c r="A25" s="917"/>
      <c r="B25" s="151"/>
      <c r="C25" s="302"/>
      <c r="D25" s="372"/>
      <c r="E25" s="804" t="s">
        <v>504</v>
      </c>
      <c r="F25" s="806"/>
      <c r="G25" s="302">
        <v>270</v>
      </c>
      <c r="H25" s="337"/>
      <c r="I25" s="745"/>
      <c r="J25" s="746"/>
      <c r="K25" s="747"/>
      <c r="L25" s="856"/>
      <c r="M25" s="857"/>
      <c r="N25" s="329"/>
      <c r="O25" s="605" t="s">
        <v>625</v>
      </c>
      <c r="P25" s="302">
        <v>10</v>
      </c>
      <c r="Q25" s="337"/>
      <c r="R25" s="151"/>
      <c r="S25" s="856"/>
      <c r="T25" s="857"/>
      <c r="U25" s="329"/>
      <c r="V25" s="113"/>
      <c r="W25" s="302"/>
      <c r="X25" s="336"/>
    </row>
    <row r="26" spans="1:24" ht="18.95" customHeight="1" x14ac:dyDescent="0.15">
      <c r="A26" s="917"/>
      <c r="B26" s="151" t="s">
        <v>278</v>
      </c>
      <c r="C26" s="585" t="s">
        <v>527</v>
      </c>
      <c r="D26" s="372"/>
      <c r="E26" s="746" t="s">
        <v>278</v>
      </c>
      <c r="F26" s="747"/>
      <c r="G26" s="302">
        <v>450</v>
      </c>
      <c r="H26" s="337"/>
      <c r="I26" s="745" t="s">
        <v>283</v>
      </c>
      <c r="J26" s="746"/>
      <c r="K26" s="747"/>
      <c r="L26" s="767" t="s">
        <v>594</v>
      </c>
      <c r="M26" s="768"/>
      <c r="N26" s="329"/>
      <c r="O26" s="113" t="s">
        <v>441</v>
      </c>
      <c r="P26" s="585" t="s">
        <v>177</v>
      </c>
      <c r="Q26" s="372"/>
      <c r="R26" s="151" t="s">
        <v>287</v>
      </c>
      <c r="S26" s="767" t="s">
        <v>594</v>
      </c>
      <c r="T26" s="768"/>
      <c r="U26" s="329"/>
      <c r="V26" s="113" t="s">
        <v>287</v>
      </c>
      <c r="W26" s="254" t="s">
        <v>594</v>
      </c>
      <c r="X26" s="336"/>
    </row>
    <row r="27" spans="1:24" ht="18.95" customHeight="1" x14ac:dyDescent="0.15">
      <c r="A27" s="917"/>
      <c r="B27" s="576" t="s">
        <v>355</v>
      </c>
      <c r="C27" s="585" t="s">
        <v>527</v>
      </c>
      <c r="D27" s="372"/>
      <c r="E27" s="746"/>
      <c r="F27" s="747"/>
      <c r="G27" s="302"/>
      <c r="H27" s="336"/>
      <c r="I27" s="745"/>
      <c r="J27" s="746"/>
      <c r="K27" s="747"/>
      <c r="L27" s="856"/>
      <c r="M27" s="857"/>
      <c r="N27" s="329"/>
      <c r="O27" s="170" t="s">
        <v>354</v>
      </c>
      <c r="P27" s="585" t="s">
        <v>527</v>
      </c>
      <c r="Q27" s="372"/>
      <c r="R27" s="151"/>
      <c r="S27" s="856"/>
      <c r="T27" s="857"/>
      <c r="U27" s="329"/>
      <c r="V27" s="113"/>
      <c r="W27" s="302"/>
      <c r="X27" s="336"/>
    </row>
    <row r="28" spans="1:24" ht="18.95" customHeight="1" x14ac:dyDescent="0.15">
      <c r="A28" s="917"/>
      <c r="B28" s="151" t="s">
        <v>279</v>
      </c>
      <c r="C28" s="302">
        <v>2920</v>
      </c>
      <c r="D28" s="322"/>
      <c r="E28" s="746"/>
      <c r="F28" s="747"/>
      <c r="G28" s="302"/>
      <c r="H28" s="336"/>
      <c r="I28" s="822" t="s">
        <v>613</v>
      </c>
      <c r="J28" s="746"/>
      <c r="K28" s="747"/>
      <c r="L28" s="706">
        <v>500</v>
      </c>
      <c r="M28" s="707"/>
      <c r="N28" s="322"/>
      <c r="O28" s="591" t="s">
        <v>285</v>
      </c>
      <c r="P28" s="302">
        <v>120</v>
      </c>
      <c r="Q28" s="337"/>
      <c r="R28" s="583" t="s">
        <v>597</v>
      </c>
      <c r="S28" s="856">
        <v>20</v>
      </c>
      <c r="T28" s="857"/>
      <c r="U28" s="322"/>
      <c r="V28" s="591" t="s">
        <v>597</v>
      </c>
      <c r="W28" s="302">
        <v>110</v>
      </c>
      <c r="X28" s="337"/>
    </row>
    <row r="29" spans="1:24" ht="18.95" customHeight="1" x14ac:dyDescent="0.15">
      <c r="A29" s="917"/>
      <c r="B29" s="122" t="s">
        <v>465</v>
      </c>
      <c r="C29" s="451" t="s">
        <v>177</v>
      </c>
      <c r="D29" s="372"/>
      <c r="E29" s="734" t="s">
        <v>292</v>
      </c>
      <c r="F29" s="728"/>
      <c r="G29" s="302">
        <v>2100</v>
      </c>
      <c r="H29" s="337"/>
      <c r="I29" s="822" t="s">
        <v>614</v>
      </c>
      <c r="J29" s="746"/>
      <c r="K29" s="747"/>
      <c r="L29" s="706">
        <v>700</v>
      </c>
      <c r="M29" s="707"/>
      <c r="N29" s="322"/>
      <c r="O29" s="600" t="s">
        <v>612</v>
      </c>
      <c r="P29" s="302">
        <v>90</v>
      </c>
      <c r="Q29" s="337"/>
      <c r="R29" s="170" t="s">
        <v>351</v>
      </c>
      <c r="S29" s="856">
        <v>40</v>
      </c>
      <c r="T29" s="857"/>
      <c r="U29" s="322"/>
      <c r="V29" s="602" t="s">
        <v>614</v>
      </c>
      <c r="W29" s="302">
        <v>150</v>
      </c>
      <c r="X29" s="337"/>
    </row>
    <row r="30" spans="1:24" ht="18.95" customHeight="1" thickBot="1" x14ac:dyDescent="0.2">
      <c r="A30" s="917"/>
      <c r="B30" s="123" t="s">
        <v>461</v>
      </c>
      <c r="C30" s="346">
        <v>3460</v>
      </c>
      <c r="D30" s="322"/>
      <c r="E30" s="769" t="s">
        <v>291</v>
      </c>
      <c r="F30" s="730"/>
      <c r="G30" s="323">
        <v>1150</v>
      </c>
      <c r="H30" s="337"/>
      <c r="I30" s="735"/>
      <c r="J30" s="760"/>
      <c r="K30" s="736"/>
      <c r="L30" s="862"/>
      <c r="M30" s="863"/>
      <c r="N30" s="351"/>
      <c r="O30" s="170"/>
      <c r="P30" s="323"/>
      <c r="Q30" s="453"/>
      <c r="R30" s="170" t="s">
        <v>403</v>
      </c>
      <c r="S30" s="862">
        <v>20</v>
      </c>
      <c r="T30" s="863"/>
      <c r="U30" s="324"/>
      <c r="V30" s="144"/>
      <c r="W30" s="323"/>
      <c r="X30" s="347"/>
    </row>
    <row r="31" spans="1:24" s="167" customFormat="1" ht="18" customHeight="1" thickTop="1" x14ac:dyDescent="0.15">
      <c r="A31" s="463">
        <f>SUM(C31+G31+L31+P31+S31+W31)</f>
        <v>21960</v>
      </c>
      <c r="B31" s="464" t="s">
        <v>9</v>
      </c>
      <c r="C31" s="471">
        <f>SUM(C22:C30)</f>
        <v>10940</v>
      </c>
      <c r="D31" s="459">
        <f>SUM(D22:D30)</f>
        <v>0</v>
      </c>
      <c r="E31" s="907" t="s">
        <v>9</v>
      </c>
      <c r="F31" s="908"/>
      <c r="G31" s="471">
        <f>SUM(G22:G30)</f>
        <v>6320</v>
      </c>
      <c r="H31" s="515">
        <f>SUM(H22:H30)</f>
        <v>0</v>
      </c>
      <c r="I31" s="918" t="s">
        <v>9</v>
      </c>
      <c r="J31" s="907"/>
      <c r="K31" s="908"/>
      <c r="L31" s="909">
        <f>SUM(L22:L29)</f>
        <v>2480</v>
      </c>
      <c r="M31" s="910"/>
      <c r="N31" s="459">
        <f>SUM(N22:N30)</f>
        <v>0</v>
      </c>
      <c r="O31" s="467" t="s">
        <v>9</v>
      </c>
      <c r="P31" s="471">
        <f>SUM(P22:P30)</f>
        <v>1530</v>
      </c>
      <c r="Q31" s="462">
        <f>SUM(Q22:Q30)</f>
        <v>0</v>
      </c>
      <c r="R31" s="464" t="s">
        <v>9</v>
      </c>
      <c r="S31" s="909">
        <f>SUM(S22:S30)</f>
        <v>160</v>
      </c>
      <c r="T31" s="910"/>
      <c r="U31" s="459">
        <f>SUM(U22:U30)</f>
        <v>0</v>
      </c>
      <c r="V31" s="467" t="s">
        <v>9</v>
      </c>
      <c r="W31" s="471">
        <f>SUM(W22:W30)</f>
        <v>530</v>
      </c>
      <c r="X31" s="462">
        <f>SUM(X22:X30)</f>
        <v>0</v>
      </c>
    </row>
    <row r="32" spans="1:24" ht="18.75" customHeight="1" x14ac:dyDescent="0.15">
      <c r="A32" s="913"/>
      <c r="B32" s="149"/>
      <c r="C32" s="361"/>
      <c r="D32" s="362"/>
      <c r="E32" s="699"/>
      <c r="F32" s="700"/>
      <c r="G32" s="361"/>
      <c r="H32" s="343"/>
      <c r="I32" s="831"/>
      <c r="J32" s="699"/>
      <c r="K32" s="700"/>
      <c r="L32" s="839"/>
      <c r="M32" s="840"/>
      <c r="N32" s="362"/>
      <c r="O32" s="124"/>
      <c r="P32" s="361"/>
      <c r="Q32" s="343"/>
      <c r="R32" s="149"/>
      <c r="S32" s="839"/>
      <c r="T32" s="840"/>
      <c r="U32" s="362"/>
      <c r="V32" s="124"/>
      <c r="W32" s="361"/>
      <c r="X32" s="343"/>
    </row>
    <row r="33" spans="1:24" ht="18.75" customHeight="1" x14ac:dyDescent="0.15">
      <c r="A33" s="914"/>
      <c r="B33" s="122"/>
      <c r="C33" s="321"/>
      <c r="D33" s="363"/>
      <c r="E33" s="662"/>
      <c r="F33" s="657"/>
      <c r="G33" s="321"/>
      <c r="H33" s="344"/>
      <c r="I33" s="656"/>
      <c r="J33" s="662"/>
      <c r="K33" s="657"/>
      <c r="L33" s="706"/>
      <c r="M33" s="707"/>
      <c r="N33" s="363"/>
      <c r="O33" s="126"/>
      <c r="P33" s="321"/>
      <c r="Q33" s="344"/>
      <c r="R33" s="122"/>
      <c r="S33" s="706"/>
      <c r="T33" s="707"/>
      <c r="U33" s="363"/>
      <c r="V33" s="126"/>
      <c r="W33" s="321"/>
      <c r="X33" s="344"/>
    </row>
    <row r="34" spans="1:24" ht="18.75" customHeight="1" x14ac:dyDescent="0.15">
      <c r="A34" s="914"/>
      <c r="B34" s="122"/>
      <c r="C34" s="321"/>
      <c r="D34" s="363"/>
      <c r="E34" s="662"/>
      <c r="F34" s="657"/>
      <c r="G34" s="321"/>
      <c r="H34" s="344"/>
      <c r="I34" s="656"/>
      <c r="J34" s="662"/>
      <c r="K34" s="657"/>
      <c r="L34" s="706"/>
      <c r="M34" s="707"/>
      <c r="N34" s="363"/>
      <c r="O34" s="126"/>
      <c r="P34" s="321"/>
      <c r="Q34" s="344"/>
      <c r="R34" s="122"/>
      <c r="S34" s="706"/>
      <c r="T34" s="707"/>
      <c r="U34" s="363"/>
      <c r="V34" s="126"/>
      <c r="W34" s="321"/>
      <c r="X34" s="344"/>
    </row>
    <row r="35" spans="1:24" ht="18.75" customHeight="1" x14ac:dyDescent="0.15">
      <c r="A35" s="914"/>
      <c r="B35" s="122"/>
      <c r="C35" s="321"/>
      <c r="D35" s="363"/>
      <c r="E35" s="662"/>
      <c r="F35" s="657"/>
      <c r="G35" s="321"/>
      <c r="H35" s="344"/>
      <c r="I35" s="656"/>
      <c r="J35" s="662"/>
      <c r="K35" s="657"/>
      <c r="L35" s="706"/>
      <c r="M35" s="707"/>
      <c r="N35" s="363"/>
      <c r="O35" s="126"/>
      <c r="P35" s="321"/>
      <c r="Q35" s="344"/>
      <c r="R35" s="122"/>
      <c r="S35" s="706"/>
      <c r="T35" s="707"/>
      <c r="U35" s="363"/>
      <c r="V35" s="126"/>
      <c r="W35" s="321"/>
      <c r="X35" s="344"/>
    </row>
    <row r="36" spans="1:24" ht="18.75" customHeight="1" x14ac:dyDescent="0.15">
      <c r="A36" s="914"/>
      <c r="B36" s="122"/>
      <c r="C36" s="321"/>
      <c r="D36" s="363"/>
      <c r="E36" s="662"/>
      <c r="F36" s="657"/>
      <c r="G36" s="321"/>
      <c r="H36" s="344"/>
      <c r="I36" s="656"/>
      <c r="J36" s="662"/>
      <c r="K36" s="657"/>
      <c r="L36" s="706"/>
      <c r="M36" s="707"/>
      <c r="N36" s="363"/>
      <c r="O36" s="126"/>
      <c r="P36" s="321"/>
      <c r="Q36" s="344"/>
      <c r="R36" s="122"/>
      <c r="S36" s="706"/>
      <c r="T36" s="707"/>
      <c r="U36" s="363"/>
      <c r="V36" s="126"/>
      <c r="W36" s="321"/>
      <c r="X36" s="344"/>
    </row>
    <row r="37" spans="1:24" ht="18.75" customHeight="1" x14ac:dyDescent="0.15">
      <c r="A37" s="914"/>
      <c r="B37" s="122"/>
      <c r="C37" s="321"/>
      <c r="D37" s="363"/>
      <c r="E37" s="662"/>
      <c r="F37" s="657"/>
      <c r="G37" s="321"/>
      <c r="H37" s="344"/>
      <c r="I37" s="656"/>
      <c r="J37" s="662"/>
      <c r="K37" s="657"/>
      <c r="L37" s="706"/>
      <c r="M37" s="707"/>
      <c r="N37" s="363"/>
      <c r="O37" s="126"/>
      <c r="P37" s="321"/>
      <c r="Q37" s="344"/>
      <c r="R37" s="122"/>
      <c r="S37" s="706"/>
      <c r="T37" s="707"/>
      <c r="U37" s="363"/>
      <c r="V37" s="126"/>
      <c r="W37" s="321"/>
      <c r="X37" s="344"/>
    </row>
    <row r="38" spans="1:24" ht="18.75" customHeight="1" x14ac:dyDescent="0.15">
      <c r="A38" s="914"/>
      <c r="B38" s="122"/>
      <c r="C38" s="321"/>
      <c r="D38" s="363"/>
      <c r="E38" s="662"/>
      <c r="F38" s="657"/>
      <c r="G38" s="321"/>
      <c r="H38" s="344"/>
      <c r="I38" s="656"/>
      <c r="J38" s="662"/>
      <c r="K38" s="657"/>
      <c r="L38" s="706"/>
      <c r="M38" s="707"/>
      <c r="N38" s="363"/>
      <c r="O38" s="126"/>
      <c r="P38" s="321"/>
      <c r="Q38" s="344"/>
      <c r="R38" s="122"/>
      <c r="S38" s="706"/>
      <c r="T38" s="707"/>
      <c r="U38" s="363"/>
      <c r="V38" s="126"/>
      <c r="W38" s="321"/>
      <c r="X38" s="344"/>
    </row>
    <row r="39" spans="1:24" ht="18.75" customHeight="1" x14ac:dyDescent="0.15">
      <c r="A39" s="914"/>
      <c r="B39" s="122"/>
      <c r="C39" s="321"/>
      <c r="D39" s="363"/>
      <c r="E39" s="662"/>
      <c r="F39" s="657"/>
      <c r="G39" s="321"/>
      <c r="H39" s="344"/>
      <c r="I39" s="656"/>
      <c r="J39" s="662"/>
      <c r="K39" s="657"/>
      <c r="L39" s="706"/>
      <c r="M39" s="707"/>
      <c r="N39" s="363"/>
      <c r="O39" s="126"/>
      <c r="P39" s="321"/>
      <c r="Q39" s="344"/>
      <c r="R39" s="122"/>
      <c r="S39" s="706"/>
      <c r="T39" s="707"/>
      <c r="U39" s="363"/>
      <c r="V39" s="126"/>
      <c r="W39" s="321"/>
      <c r="X39" s="344"/>
    </row>
    <row r="40" spans="1:24" ht="18.75" customHeight="1" x14ac:dyDescent="0.15">
      <c r="A40" s="914"/>
      <c r="B40" s="122"/>
      <c r="C40" s="321"/>
      <c r="D40" s="363"/>
      <c r="E40" s="662"/>
      <c r="F40" s="657"/>
      <c r="G40" s="321"/>
      <c r="H40" s="344"/>
      <c r="I40" s="656"/>
      <c r="J40" s="662"/>
      <c r="K40" s="657"/>
      <c r="L40" s="706"/>
      <c r="M40" s="707"/>
      <c r="N40" s="363"/>
      <c r="O40" s="126"/>
      <c r="P40" s="321"/>
      <c r="Q40" s="344"/>
      <c r="R40" s="122"/>
      <c r="S40" s="706"/>
      <c r="T40" s="707"/>
      <c r="U40" s="363"/>
      <c r="V40" s="126"/>
      <c r="W40" s="321"/>
      <c r="X40" s="344"/>
    </row>
    <row r="41" spans="1:24" ht="18.75" customHeight="1" x14ac:dyDescent="0.15">
      <c r="A41" s="914"/>
      <c r="B41" s="122"/>
      <c r="C41" s="321"/>
      <c r="D41" s="363"/>
      <c r="E41" s="662"/>
      <c r="F41" s="657"/>
      <c r="G41" s="321"/>
      <c r="H41" s="344"/>
      <c r="I41" s="656"/>
      <c r="J41" s="662"/>
      <c r="K41" s="657"/>
      <c r="L41" s="706"/>
      <c r="M41" s="707"/>
      <c r="N41" s="363"/>
      <c r="O41" s="126"/>
      <c r="P41" s="321"/>
      <c r="Q41" s="344"/>
      <c r="R41" s="122"/>
      <c r="S41" s="706"/>
      <c r="T41" s="707"/>
      <c r="U41" s="363"/>
      <c r="V41" s="126"/>
      <c r="W41" s="321"/>
      <c r="X41" s="344"/>
    </row>
    <row r="42" spans="1:24" ht="18.75" customHeight="1" x14ac:dyDescent="0.15">
      <c r="A42" s="915"/>
      <c r="B42" s="204"/>
      <c r="C42" s="333"/>
      <c r="D42" s="364"/>
      <c r="E42" s="929"/>
      <c r="F42" s="930"/>
      <c r="G42" s="333"/>
      <c r="H42" s="345"/>
      <c r="I42" s="932"/>
      <c r="J42" s="929"/>
      <c r="K42" s="930"/>
      <c r="L42" s="877"/>
      <c r="M42" s="878"/>
      <c r="N42" s="364"/>
      <c r="O42" s="205"/>
      <c r="P42" s="333"/>
      <c r="Q42" s="345"/>
      <c r="R42" s="204"/>
      <c r="S42" s="877"/>
      <c r="T42" s="878"/>
      <c r="U42" s="364"/>
      <c r="V42" s="205"/>
      <c r="W42" s="333"/>
      <c r="X42" s="345"/>
    </row>
    <row r="43" spans="1:24" ht="18.75" customHeight="1" x14ac:dyDescent="0.15">
      <c r="A43" s="98" t="s">
        <v>20</v>
      </c>
      <c r="B43" s="121"/>
      <c r="C43" s="305"/>
      <c r="D43" s="367"/>
      <c r="E43" s="925"/>
      <c r="F43" s="926"/>
      <c r="G43" s="305"/>
      <c r="H43" s="343"/>
      <c r="I43" s="831"/>
      <c r="J43" s="699"/>
      <c r="K43" s="700"/>
      <c r="L43" s="839"/>
      <c r="M43" s="840"/>
      <c r="N43" s="367"/>
      <c r="O43" s="128"/>
      <c r="P43" s="305"/>
      <c r="Q43" s="306"/>
      <c r="R43" s="121"/>
      <c r="S43" s="839"/>
      <c r="T43" s="840"/>
      <c r="U43" s="367"/>
      <c r="V43" s="128"/>
      <c r="W43" s="305"/>
      <c r="X43" s="306"/>
    </row>
    <row r="44" spans="1:24" s="167" customFormat="1" ht="18" customHeight="1" x14ac:dyDescent="0.15">
      <c r="A44" s="348">
        <f>SUM(C44,G44,L44,P44,S44,W44)</f>
        <v>66910</v>
      </c>
      <c r="B44" s="359" t="s">
        <v>9</v>
      </c>
      <c r="C44" s="346">
        <f>SUM(C13,C21,C31)</f>
        <v>27600</v>
      </c>
      <c r="D44" s="368">
        <f>SUM(D13,D21,D31)</f>
        <v>0</v>
      </c>
      <c r="E44" s="927" t="s">
        <v>9</v>
      </c>
      <c r="F44" s="928"/>
      <c r="G44" s="346">
        <f>SUM(G13,G21,G31)</f>
        <v>15950</v>
      </c>
      <c r="H44" s="296">
        <f>SUM(H13,H21,H31)</f>
        <v>0</v>
      </c>
      <c r="I44" s="931" t="s">
        <v>9</v>
      </c>
      <c r="J44" s="927"/>
      <c r="K44" s="928"/>
      <c r="L44" s="875">
        <f>SUM(L13,L21,L31)</f>
        <v>15730</v>
      </c>
      <c r="M44" s="876"/>
      <c r="N44" s="368">
        <f>SUM(N13,N21,N31)</f>
        <v>0</v>
      </c>
      <c r="O44" s="360" t="s">
        <v>9</v>
      </c>
      <c r="P44" s="346">
        <f>SUM(P13,P21,P31)</f>
        <v>4810</v>
      </c>
      <c r="Q44" s="296">
        <f>SUM(Q13,Q21,Q31)</f>
        <v>0</v>
      </c>
      <c r="R44" s="359" t="s">
        <v>9</v>
      </c>
      <c r="S44" s="875">
        <f>SUM(S13,S21,S31)</f>
        <v>660</v>
      </c>
      <c r="T44" s="876"/>
      <c r="U44" s="368">
        <f>SUM(U13,U21,U31)</f>
        <v>0</v>
      </c>
      <c r="V44" s="360" t="s">
        <v>9</v>
      </c>
      <c r="W44" s="346">
        <f>SUM(W13,W21,W31)</f>
        <v>2160</v>
      </c>
      <c r="X44" s="296">
        <f>SUM(X13,X21,X31)</f>
        <v>0</v>
      </c>
    </row>
    <row r="45" spans="1:24" ht="15" customHeight="1" x14ac:dyDescent="0.15">
      <c r="W45" s="712" t="str">
        <f>市郡別!P43</f>
        <v>2024年10月現在</v>
      </c>
      <c r="X45" s="713"/>
    </row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sheetProtection algorithmName="SHA-512" hashValue="O4ok/Pv+bB03N3JoxOGrnyq9taHJFCxrIqdFuAp9Dv69aQZJex5S1FN6pPbslzxyhQfpaEEdAjTLXlFJ/VKNoA==" saltValue="mulbvj5+xoqfXk9e+miZ/w==" spinCount="100000" sheet="1" selectLockedCells="1"/>
  <mergeCells count="185">
    <mergeCell ref="W45:X45"/>
    <mergeCell ref="I34:K34"/>
    <mergeCell ref="L34:M34"/>
    <mergeCell ref="S34:T34"/>
    <mergeCell ref="S37:T37"/>
    <mergeCell ref="S35:T35"/>
    <mergeCell ref="I36:K36"/>
    <mergeCell ref="L36:M36"/>
    <mergeCell ref="S36:T36"/>
    <mergeCell ref="S44:T44"/>
    <mergeCell ref="I42:K42"/>
    <mergeCell ref="I35:K35"/>
    <mergeCell ref="L35:M35"/>
    <mergeCell ref="S42:T42"/>
    <mergeCell ref="S43:T43"/>
    <mergeCell ref="L42:M42"/>
    <mergeCell ref="L43:M43"/>
    <mergeCell ref="S40:T40"/>
    <mergeCell ref="S41:T41"/>
    <mergeCell ref="L38:M38"/>
    <mergeCell ref="I40:K40"/>
    <mergeCell ref="I41:K41"/>
    <mergeCell ref="S33:T33"/>
    <mergeCell ref="S21:T21"/>
    <mergeCell ref="S22:T22"/>
    <mergeCell ref="S19:T19"/>
    <mergeCell ref="S20:T20"/>
    <mergeCell ref="S23:T23"/>
    <mergeCell ref="S24:T24"/>
    <mergeCell ref="S38:T38"/>
    <mergeCell ref="S39:T39"/>
    <mergeCell ref="L28:M28"/>
    <mergeCell ref="L23:M23"/>
    <mergeCell ref="L40:M40"/>
    <mergeCell ref="L41:M41"/>
    <mergeCell ref="S12:T12"/>
    <mergeCell ref="S10:T10"/>
    <mergeCell ref="S11:T11"/>
    <mergeCell ref="L39:M39"/>
    <mergeCell ref="S32:T32"/>
    <mergeCell ref="S27:T27"/>
    <mergeCell ref="S28:T28"/>
    <mergeCell ref="S29:T29"/>
    <mergeCell ref="S30:T30"/>
    <mergeCell ref="S31:T31"/>
    <mergeCell ref="S25:T25"/>
    <mergeCell ref="S26:T26"/>
    <mergeCell ref="L15:M15"/>
    <mergeCell ref="L16:M16"/>
    <mergeCell ref="L17:M17"/>
    <mergeCell ref="L18:M18"/>
    <mergeCell ref="S13:T13"/>
    <mergeCell ref="S14:T14"/>
    <mergeCell ref="S15:T15"/>
    <mergeCell ref="S16:T16"/>
    <mergeCell ref="S18:T18"/>
    <mergeCell ref="S17:T17"/>
    <mergeCell ref="I44:K44"/>
    <mergeCell ref="L6:M6"/>
    <mergeCell ref="L7:M7"/>
    <mergeCell ref="L8:M8"/>
    <mergeCell ref="L9:M9"/>
    <mergeCell ref="L10:M10"/>
    <mergeCell ref="L11:M11"/>
    <mergeCell ref="I38:K38"/>
    <mergeCell ref="I39:K39"/>
    <mergeCell ref="L12:M12"/>
    <mergeCell ref="I37:K37"/>
    <mergeCell ref="L37:M37"/>
    <mergeCell ref="I29:K29"/>
    <mergeCell ref="I30:K30"/>
    <mergeCell ref="L27:M27"/>
    <mergeCell ref="L24:M24"/>
    <mergeCell ref="L25:M25"/>
    <mergeCell ref="L26:M26"/>
    <mergeCell ref="L19:M19"/>
    <mergeCell ref="L20:M20"/>
    <mergeCell ref="L44:M44"/>
    <mergeCell ref="I43:K43"/>
    <mergeCell ref="E43:F43"/>
    <mergeCell ref="E44:F44"/>
    <mergeCell ref="E34:F34"/>
    <mergeCell ref="E37:F37"/>
    <mergeCell ref="E39:F39"/>
    <mergeCell ref="E40:F40"/>
    <mergeCell ref="E41:F41"/>
    <mergeCell ref="E42:F42"/>
    <mergeCell ref="E36:F36"/>
    <mergeCell ref="E38:F38"/>
    <mergeCell ref="T1:X1"/>
    <mergeCell ref="F2:H2"/>
    <mergeCell ref="I2:L2"/>
    <mergeCell ref="M2:N2"/>
    <mergeCell ref="T2:X2"/>
    <mergeCell ref="O1:S1"/>
    <mergeCell ref="F1:L1"/>
    <mergeCell ref="E35:F35"/>
    <mergeCell ref="A1:E1"/>
    <mergeCell ref="E12:F12"/>
    <mergeCell ref="A4:A5"/>
    <mergeCell ref="A2:E2"/>
    <mergeCell ref="E11:F11"/>
    <mergeCell ref="E7:F7"/>
    <mergeCell ref="E10:F10"/>
    <mergeCell ref="E30:F30"/>
    <mergeCell ref="E23:F23"/>
    <mergeCell ref="I20:K20"/>
    <mergeCell ref="I21:K21"/>
    <mergeCell ref="I22:K22"/>
    <mergeCell ref="I26:K26"/>
    <mergeCell ref="I27:K27"/>
    <mergeCell ref="I28:K28"/>
    <mergeCell ref="I33:K33"/>
    <mergeCell ref="M1:N1"/>
    <mergeCell ref="O2:S2"/>
    <mergeCell ref="I15:K15"/>
    <mergeCell ref="I13:K13"/>
    <mergeCell ref="I11:K11"/>
    <mergeCell ref="I14:K14"/>
    <mergeCell ref="A32:A42"/>
    <mergeCell ref="A6:A12"/>
    <mergeCell ref="A14:A20"/>
    <mergeCell ref="A22:A30"/>
    <mergeCell ref="E32:F32"/>
    <mergeCell ref="E14:F14"/>
    <mergeCell ref="E15:F15"/>
    <mergeCell ref="E29:F29"/>
    <mergeCell ref="E19:F19"/>
    <mergeCell ref="E20:F20"/>
    <mergeCell ref="I23:K23"/>
    <mergeCell ref="I24:K24"/>
    <mergeCell ref="I18:K18"/>
    <mergeCell ref="I31:K31"/>
    <mergeCell ref="I19:K19"/>
    <mergeCell ref="L21:M21"/>
    <mergeCell ref="L13:M13"/>
    <mergeCell ref="L14:M14"/>
    <mergeCell ref="E13:F13"/>
    <mergeCell ref="E16:F16"/>
    <mergeCell ref="E17:F17"/>
    <mergeCell ref="E18:F18"/>
    <mergeCell ref="E33:F33"/>
    <mergeCell ref="O12:P12"/>
    <mergeCell ref="E24:F24"/>
    <mergeCell ref="E25:F25"/>
    <mergeCell ref="E26:F26"/>
    <mergeCell ref="E31:F31"/>
    <mergeCell ref="E21:F21"/>
    <mergeCell ref="E22:F22"/>
    <mergeCell ref="E27:F27"/>
    <mergeCell ref="E28:F28"/>
    <mergeCell ref="I16:K16"/>
    <mergeCell ref="I17:K17"/>
    <mergeCell ref="I25:K25"/>
    <mergeCell ref="I32:K32"/>
    <mergeCell ref="L29:M29"/>
    <mergeCell ref="L22:M22"/>
    <mergeCell ref="L30:M30"/>
    <mergeCell ref="L31:M31"/>
    <mergeCell ref="L32:M32"/>
    <mergeCell ref="L33:M33"/>
    <mergeCell ref="V12:W12"/>
    <mergeCell ref="V4:X4"/>
    <mergeCell ref="B4:D4"/>
    <mergeCell ref="I4:N4"/>
    <mergeCell ref="O4:Q4"/>
    <mergeCell ref="E8:F8"/>
    <mergeCell ref="E9:F9"/>
    <mergeCell ref="R4:U4"/>
    <mergeCell ref="E4:H4"/>
    <mergeCell ref="L5:M5"/>
    <mergeCell ref="I9:K9"/>
    <mergeCell ref="I10:K10"/>
    <mergeCell ref="I12:K12"/>
    <mergeCell ref="E5:F5"/>
    <mergeCell ref="I5:K5"/>
    <mergeCell ref="I6:K6"/>
    <mergeCell ref="E6:F6"/>
    <mergeCell ref="I7:K7"/>
    <mergeCell ref="I8:K8"/>
    <mergeCell ref="S5:T5"/>
    <mergeCell ref="S6:T6"/>
    <mergeCell ref="S7:T7"/>
    <mergeCell ref="S8:T8"/>
    <mergeCell ref="S9:T9"/>
  </mergeCells>
  <phoneticPr fontId="3"/>
  <dataValidations count="2">
    <dataValidation type="decimal" operator="lessThanOrEqual" allowBlank="1" showInputMessage="1" showErrorMessage="1" sqref="X22:X24 D8:D11 X6:X11 H6 H8:H9 H11 H14:H20 H22:H26 H29:H30 Q6 Q8:Q9 Q11 D14:D20 D22:D30 X28:X29 Q14:Q20 D6 Q22:Q30 X15:X16 X18:X20" xr:uid="{00000000-0002-0000-0500-000000000000}">
      <formula1>C6</formula1>
    </dataValidation>
    <dataValidation type="decimal" operator="lessThanOrEqual" allowBlank="1" showInputMessage="1" showErrorMessage="1" sqref="N6 U28:U30 N11 N28:N29 N22:N24 U19:U20 N8 U6 U8:U9 U11:U12 N19:N20 U22:U24 N15 U15" xr:uid="{00000000-0002-0000-05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5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  <pageSetUpPr fitToPage="1"/>
  </sheetPr>
  <dimension ref="A1:IS73"/>
  <sheetViews>
    <sheetView showZeros="0" zoomScale="68" zoomScaleNormal="68" zoomScaleSheetLayoutView="70" workbookViewId="0">
      <selection activeCell="D6" sqref="D6"/>
    </sheetView>
  </sheetViews>
  <sheetFormatPr defaultRowHeight="11.25" x14ac:dyDescent="0.15"/>
  <cols>
    <col min="1" max="1" width="7.625" style="27" customWidth="1"/>
    <col min="2" max="2" width="12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625" style="27" customWidth="1"/>
    <col min="12" max="12" width="7.625" style="27" customWidth="1"/>
    <col min="13" max="13" width="3.625" style="27" customWidth="1"/>
    <col min="14" max="14" width="11.625" style="27" customWidth="1"/>
    <col min="15" max="15" width="11.25" style="27" customWidth="1"/>
    <col min="16" max="16" width="10.625" style="27" customWidth="1"/>
    <col min="17" max="17" width="11.625" style="27" customWidth="1"/>
    <col min="18" max="18" width="11.25" style="27" customWidth="1"/>
    <col min="19" max="20" width="5.625" style="27" customWidth="1"/>
    <col min="21" max="21" width="11.625" style="27" customWidth="1"/>
    <col min="22" max="22" width="12.25" style="27" customWidth="1"/>
    <col min="23" max="23" width="10.125" style="27" customWidth="1"/>
    <col min="24" max="24" width="11.625" style="27" customWidth="1"/>
    <col min="25" max="25" width="5" style="27" customWidth="1"/>
    <col min="26" max="16384" width="9" style="27"/>
  </cols>
  <sheetData>
    <row r="1" spans="1:253" ht="22.5" customHeight="1" x14ac:dyDescent="0.15">
      <c r="A1" s="683" t="s">
        <v>78</v>
      </c>
      <c r="B1" s="683"/>
      <c r="C1" s="683"/>
      <c r="D1" s="683"/>
      <c r="E1" s="684"/>
      <c r="F1" s="692" t="s">
        <v>191</v>
      </c>
      <c r="G1" s="683"/>
      <c r="H1" s="683"/>
      <c r="I1" s="683"/>
      <c r="J1" s="683"/>
      <c r="K1" s="683"/>
      <c r="L1" s="684"/>
      <c r="M1" s="666" t="s">
        <v>350</v>
      </c>
      <c r="N1" s="668"/>
      <c r="O1" s="666" t="s">
        <v>80</v>
      </c>
      <c r="P1" s="667"/>
      <c r="Q1" s="667"/>
      <c r="R1" s="667"/>
      <c r="S1" s="668"/>
      <c r="T1" s="666" t="s">
        <v>81</v>
      </c>
      <c r="U1" s="667"/>
      <c r="V1" s="667"/>
      <c r="W1" s="667"/>
      <c r="X1" s="667"/>
    </row>
    <row r="2" spans="1:253" ht="30" customHeight="1" x14ac:dyDescent="0.15">
      <c r="A2" s="694">
        <f>市郡別!A3</f>
        <v>0</v>
      </c>
      <c r="B2" s="694"/>
      <c r="C2" s="694"/>
      <c r="D2" s="694"/>
      <c r="E2" s="695"/>
      <c r="F2" s="677">
        <f>SUM(D44,H44,N44,Q44,U44,X44,X40)</f>
        <v>0</v>
      </c>
      <c r="G2" s="678"/>
      <c r="H2" s="678"/>
      <c r="I2" s="679">
        <f>市郡別!P30</f>
        <v>0</v>
      </c>
      <c r="J2" s="919"/>
      <c r="K2" s="919"/>
      <c r="L2" s="920"/>
      <c r="M2" s="681" t="str">
        <f>市郡別!G3</f>
        <v>-</v>
      </c>
      <c r="N2" s="682"/>
      <c r="O2" s="669">
        <f>市郡別!I3</f>
        <v>0</v>
      </c>
      <c r="P2" s="670"/>
      <c r="Q2" s="670"/>
      <c r="R2" s="670"/>
      <c r="S2" s="671"/>
      <c r="T2" s="669">
        <f>市郡別!L3</f>
        <v>0</v>
      </c>
      <c r="U2" s="670"/>
      <c r="V2" s="670"/>
      <c r="W2" s="670"/>
      <c r="X2" s="670"/>
    </row>
    <row r="3" spans="1:253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53" ht="24.75" customHeight="1" x14ac:dyDescent="0.15">
      <c r="A4" s="654" t="s">
        <v>97</v>
      </c>
      <c r="B4" s="688" t="s">
        <v>66</v>
      </c>
      <c r="C4" s="686"/>
      <c r="D4" s="689"/>
      <c r="E4" s="705" t="s">
        <v>67</v>
      </c>
      <c r="F4" s="705"/>
      <c r="G4" s="705"/>
      <c r="H4" s="705"/>
      <c r="I4" s="688" t="s">
        <v>68</v>
      </c>
      <c r="J4" s="686"/>
      <c r="K4" s="686"/>
      <c r="L4" s="686"/>
      <c r="M4" s="686"/>
      <c r="N4" s="689"/>
      <c r="O4" s="685" t="s">
        <v>69</v>
      </c>
      <c r="P4" s="686"/>
      <c r="Q4" s="687"/>
      <c r="R4" s="688" t="s">
        <v>70</v>
      </c>
      <c r="S4" s="686"/>
      <c r="T4" s="686"/>
      <c r="U4" s="689"/>
      <c r="V4" s="685" t="s">
        <v>71</v>
      </c>
      <c r="W4" s="686"/>
      <c r="X4" s="687"/>
    </row>
    <row r="5" spans="1:253" ht="20.100000000000001" customHeight="1" x14ac:dyDescent="0.15">
      <c r="A5" s="655"/>
      <c r="B5" s="116" t="s">
        <v>73</v>
      </c>
      <c r="C5" s="117" t="s">
        <v>72</v>
      </c>
      <c r="D5" s="118" t="s">
        <v>7</v>
      </c>
      <c r="E5" s="661" t="s">
        <v>73</v>
      </c>
      <c r="F5" s="659"/>
      <c r="G5" s="117" t="s">
        <v>72</v>
      </c>
      <c r="H5" s="119" t="s">
        <v>7</v>
      </c>
      <c r="I5" s="660" t="s">
        <v>73</v>
      </c>
      <c r="J5" s="661"/>
      <c r="K5" s="659"/>
      <c r="L5" s="658" t="s">
        <v>72</v>
      </c>
      <c r="M5" s="659" t="s">
        <v>7</v>
      </c>
      <c r="N5" s="118"/>
      <c r="O5" s="120" t="s">
        <v>73</v>
      </c>
      <c r="P5" s="117" t="s">
        <v>72</v>
      </c>
      <c r="Q5" s="119" t="s">
        <v>7</v>
      </c>
      <c r="R5" s="116" t="s">
        <v>73</v>
      </c>
      <c r="S5" s="658" t="s">
        <v>72</v>
      </c>
      <c r="T5" s="659"/>
      <c r="U5" s="118" t="s">
        <v>7</v>
      </c>
      <c r="V5" s="120" t="s">
        <v>73</v>
      </c>
      <c r="W5" s="117" t="s">
        <v>72</v>
      </c>
      <c r="X5" s="119" t="s">
        <v>7</v>
      </c>
    </row>
    <row r="6" spans="1:253" s="43" customFormat="1" ht="18" customHeight="1" x14ac:dyDescent="0.15">
      <c r="A6" s="917" t="s">
        <v>117</v>
      </c>
      <c r="B6" s="150" t="s">
        <v>295</v>
      </c>
      <c r="C6" s="366">
        <v>1630</v>
      </c>
      <c r="D6" s="322"/>
      <c r="E6" s="763" t="s">
        <v>301</v>
      </c>
      <c r="F6" s="764"/>
      <c r="G6" s="366">
        <v>1550</v>
      </c>
      <c r="H6" s="341"/>
      <c r="I6" s="774" t="s">
        <v>374</v>
      </c>
      <c r="J6" s="763"/>
      <c r="K6" s="764"/>
      <c r="L6" s="892">
        <v>1000</v>
      </c>
      <c r="M6" s="893"/>
      <c r="N6" s="320"/>
      <c r="O6" s="143" t="s">
        <v>301</v>
      </c>
      <c r="P6" s="366">
        <v>250</v>
      </c>
      <c r="Q6" s="335"/>
      <c r="R6" s="150" t="s">
        <v>377</v>
      </c>
      <c r="S6" s="892">
        <v>20</v>
      </c>
      <c r="T6" s="893"/>
      <c r="U6" s="320"/>
      <c r="V6" s="143" t="s">
        <v>377</v>
      </c>
      <c r="W6" s="366">
        <v>170</v>
      </c>
      <c r="X6" s="335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</row>
    <row r="7" spans="1:253" s="43" customFormat="1" ht="27" customHeight="1" x14ac:dyDescent="0.15">
      <c r="A7" s="917"/>
      <c r="B7" s="404" t="s">
        <v>90</v>
      </c>
      <c r="C7" s="302">
        <v>4420</v>
      </c>
      <c r="D7" s="322"/>
      <c r="E7" s="746" t="s">
        <v>427</v>
      </c>
      <c r="F7" s="747"/>
      <c r="G7" s="302">
        <v>1250</v>
      </c>
      <c r="H7" s="337"/>
      <c r="I7" s="942" t="s">
        <v>382</v>
      </c>
      <c r="J7" s="943"/>
      <c r="K7" s="944"/>
      <c r="L7" s="856">
        <v>2100</v>
      </c>
      <c r="M7" s="857"/>
      <c r="N7" s="322"/>
      <c r="O7" s="113" t="s">
        <v>135</v>
      </c>
      <c r="P7" s="302">
        <v>400</v>
      </c>
      <c r="Q7" s="337"/>
      <c r="R7" s="505" t="s">
        <v>438</v>
      </c>
      <c r="S7" s="856">
        <v>210</v>
      </c>
      <c r="T7" s="857"/>
      <c r="U7" s="322"/>
      <c r="V7" s="587" t="s">
        <v>379</v>
      </c>
      <c r="W7" s="302">
        <v>430</v>
      </c>
      <c r="X7" s="33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</row>
    <row r="8" spans="1:253" s="43" customFormat="1" ht="18" customHeight="1" x14ac:dyDescent="0.15">
      <c r="A8" s="917"/>
      <c r="B8" s="583" t="s">
        <v>605</v>
      </c>
      <c r="C8" s="302">
        <v>3860</v>
      </c>
      <c r="D8" s="322"/>
      <c r="E8" s="746" t="s">
        <v>428</v>
      </c>
      <c r="F8" s="747"/>
      <c r="G8" s="302">
        <v>1050</v>
      </c>
      <c r="H8" s="337"/>
      <c r="I8" s="745" t="s">
        <v>59</v>
      </c>
      <c r="J8" s="746"/>
      <c r="K8" s="747"/>
      <c r="L8" s="706">
        <v>1350</v>
      </c>
      <c r="M8" s="707"/>
      <c r="N8" s="322"/>
      <c r="O8" s="113" t="s">
        <v>49</v>
      </c>
      <c r="P8" s="302">
        <v>310</v>
      </c>
      <c r="Q8" s="337"/>
      <c r="R8" s="151" t="s">
        <v>415</v>
      </c>
      <c r="S8" s="856">
        <v>100</v>
      </c>
      <c r="T8" s="857"/>
      <c r="U8" s="322"/>
      <c r="V8" s="113" t="s">
        <v>415</v>
      </c>
      <c r="W8" s="302">
        <v>190</v>
      </c>
      <c r="X8" s="33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</row>
    <row r="9" spans="1:253" s="43" customFormat="1" ht="24" x14ac:dyDescent="0.15">
      <c r="A9" s="917"/>
      <c r="B9" s="151" t="s">
        <v>50</v>
      </c>
      <c r="C9" s="302">
        <v>1250</v>
      </c>
      <c r="D9" s="322"/>
      <c r="E9" s="746" t="s">
        <v>49</v>
      </c>
      <c r="F9" s="747"/>
      <c r="G9" s="302">
        <v>250</v>
      </c>
      <c r="H9" s="337"/>
      <c r="I9" s="745" t="s">
        <v>183</v>
      </c>
      <c r="J9" s="746"/>
      <c r="K9" s="747"/>
      <c r="L9" s="856">
        <v>950</v>
      </c>
      <c r="M9" s="857"/>
      <c r="N9" s="322"/>
      <c r="O9" s="403" t="s">
        <v>383</v>
      </c>
      <c r="P9" s="302">
        <v>100</v>
      </c>
      <c r="Q9" s="337"/>
      <c r="R9" s="151"/>
      <c r="S9" s="856"/>
      <c r="T9" s="857"/>
      <c r="U9" s="329"/>
      <c r="V9" s="113" t="s">
        <v>414</v>
      </c>
      <c r="W9" s="302">
        <v>160</v>
      </c>
      <c r="X9" s="33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</row>
    <row r="10" spans="1:253" s="43" customFormat="1" ht="18" customHeight="1" x14ac:dyDescent="0.15">
      <c r="A10" s="917"/>
      <c r="B10" s="583" t="s">
        <v>606</v>
      </c>
      <c r="C10" s="302">
        <v>2950</v>
      </c>
      <c r="D10" s="322"/>
      <c r="E10" s="746" t="s">
        <v>432</v>
      </c>
      <c r="F10" s="747"/>
      <c r="G10" s="302">
        <v>2150</v>
      </c>
      <c r="H10" s="337"/>
      <c r="I10" s="822" t="s">
        <v>500</v>
      </c>
      <c r="J10" s="746"/>
      <c r="K10" s="747"/>
      <c r="L10" s="856">
        <v>190</v>
      </c>
      <c r="M10" s="857"/>
      <c r="N10" s="322"/>
      <c r="O10" s="113" t="s">
        <v>50</v>
      </c>
      <c r="P10" s="302">
        <v>450</v>
      </c>
      <c r="Q10" s="337"/>
      <c r="R10" s="583" t="s">
        <v>603</v>
      </c>
      <c r="S10" s="856">
        <v>40</v>
      </c>
      <c r="T10" s="857"/>
      <c r="U10" s="322"/>
      <c r="V10" s="113" t="s">
        <v>413</v>
      </c>
      <c r="W10" s="321" t="s">
        <v>611</v>
      </c>
      <c r="X10" s="336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</row>
    <row r="11" spans="1:253" s="43" customFormat="1" ht="18" customHeight="1" x14ac:dyDescent="0.15">
      <c r="A11" s="917"/>
      <c r="B11" s="151"/>
      <c r="C11" s="302"/>
      <c r="D11" s="372"/>
      <c r="E11" s="746"/>
      <c r="F11" s="747"/>
      <c r="G11" s="302"/>
      <c r="H11" s="336"/>
      <c r="I11" s="745"/>
      <c r="J11" s="746"/>
      <c r="K11" s="747"/>
      <c r="L11" s="856"/>
      <c r="M11" s="857"/>
      <c r="N11" s="329"/>
      <c r="O11" s="594" t="s">
        <v>615</v>
      </c>
      <c r="P11" s="302">
        <v>90</v>
      </c>
      <c r="Q11" s="337"/>
      <c r="R11" s="151"/>
      <c r="S11" s="856"/>
      <c r="T11" s="857"/>
      <c r="U11" s="329"/>
      <c r="V11" s="113" t="s">
        <v>416</v>
      </c>
      <c r="W11" s="451" t="s">
        <v>177</v>
      </c>
      <c r="X11" s="336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</row>
    <row r="12" spans="1:253" s="43" customFormat="1" ht="18" customHeight="1" x14ac:dyDescent="0.15">
      <c r="A12" s="917"/>
      <c r="B12" s="151"/>
      <c r="C12" s="302"/>
      <c r="D12" s="372"/>
      <c r="E12" s="746"/>
      <c r="F12" s="747"/>
      <c r="G12" s="302"/>
      <c r="H12" s="336"/>
      <c r="I12" s="745"/>
      <c r="J12" s="746"/>
      <c r="K12" s="747"/>
      <c r="L12" s="856"/>
      <c r="M12" s="857"/>
      <c r="N12" s="329"/>
      <c r="O12" s="599" t="s">
        <v>607</v>
      </c>
      <c r="P12" s="302">
        <v>50</v>
      </c>
      <c r="Q12" s="337"/>
      <c r="R12" s="151"/>
      <c r="S12" s="856"/>
      <c r="T12" s="857"/>
      <c r="U12" s="329"/>
      <c r="V12" s="113" t="s">
        <v>412</v>
      </c>
      <c r="W12" s="321">
        <v>110</v>
      </c>
      <c r="X12" s="33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</row>
    <row r="13" spans="1:253" s="43" customFormat="1" ht="36" customHeight="1" x14ac:dyDescent="0.15">
      <c r="A13" s="917"/>
      <c r="B13" s="151"/>
      <c r="C13" s="302"/>
      <c r="D13" s="372"/>
      <c r="E13" s="746"/>
      <c r="F13" s="747"/>
      <c r="G13" s="302"/>
      <c r="H13" s="336"/>
      <c r="I13" s="745"/>
      <c r="J13" s="746"/>
      <c r="K13" s="747"/>
      <c r="L13" s="856"/>
      <c r="M13" s="857"/>
      <c r="N13" s="329"/>
      <c r="O13" s="208" t="s">
        <v>190</v>
      </c>
      <c r="P13" s="346">
        <v>50</v>
      </c>
      <c r="Q13" s="339"/>
      <c r="R13" s="151"/>
      <c r="S13" s="856"/>
      <c r="T13" s="857"/>
      <c r="U13" s="329"/>
      <c r="V13" s="543"/>
      <c r="X13" s="455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</row>
    <row r="14" spans="1:253" ht="27" customHeight="1" x14ac:dyDescent="0.15">
      <c r="A14" s="917"/>
      <c r="B14" s="122" t="s">
        <v>296</v>
      </c>
      <c r="C14" s="451" t="s">
        <v>608</v>
      </c>
      <c r="D14" s="510"/>
      <c r="E14" s="662" t="s">
        <v>296</v>
      </c>
      <c r="F14" s="657"/>
      <c r="G14" s="321">
        <v>650</v>
      </c>
      <c r="H14" s="337"/>
      <c r="I14" s="961" t="s">
        <v>381</v>
      </c>
      <c r="J14" s="962"/>
      <c r="K14" s="963"/>
      <c r="L14" s="706">
        <v>170</v>
      </c>
      <c r="M14" s="707"/>
      <c r="N14" s="322"/>
      <c r="O14" s="541" t="s">
        <v>509</v>
      </c>
      <c r="P14" s="321">
        <v>40</v>
      </c>
      <c r="Q14" s="337"/>
      <c r="R14" s="122"/>
      <c r="S14" s="706"/>
      <c r="T14" s="707"/>
      <c r="U14" s="329"/>
      <c r="V14" s="126" t="s">
        <v>433</v>
      </c>
      <c r="W14" s="321">
        <v>30</v>
      </c>
      <c r="X14" s="337"/>
    </row>
    <row r="15" spans="1:253" ht="18" customHeight="1" x14ac:dyDescent="0.15">
      <c r="A15" s="917"/>
      <c r="B15" s="544" t="s">
        <v>501</v>
      </c>
      <c r="C15" s="321">
        <v>750</v>
      </c>
      <c r="D15" s="322"/>
      <c r="E15" s="662" t="s">
        <v>380</v>
      </c>
      <c r="F15" s="657"/>
      <c r="G15" s="321">
        <v>120</v>
      </c>
      <c r="H15" s="337"/>
      <c r="I15" s="656" t="s">
        <v>373</v>
      </c>
      <c r="J15" s="662"/>
      <c r="K15" s="657"/>
      <c r="L15" s="706">
        <v>70</v>
      </c>
      <c r="M15" s="707"/>
      <c r="N15" s="322"/>
      <c r="O15" s="126" t="s">
        <v>483</v>
      </c>
      <c r="P15" s="321">
        <v>40</v>
      </c>
      <c r="Q15" s="337"/>
      <c r="R15" s="122" t="s">
        <v>376</v>
      </c>
      <c r="S15" s="706">
        <v>10</v>
      </c>
      <c r="T15" s="707"/>
      <c r="U15" s="322"/>
      <c r="V15" s="541" t="s">
        <v>498</v>
      </c>
      <c r="W15" s="321">
        <v>90</v>
      </c>
      <c r="X15" s="337"/>
    </row>
    <row r="16" spans="1:253" ht="18" thickBot="1" x14ac:dyDescent="0.2">
      <c r="A16" s="917"/>
      <c r="B16" s="545" t="s">
        <v>502</v>
      </c>
      <c r="C16" s="451" t="s">
        <v>608</v>
      </c>
      <c r="D16" s="510"/>
      <c r="E16" s="761"/>
      <c r="F16" s="732"/>
      <c r="G16" s="154"/>
      <c r="H16" s="521"/>
      <c r="I16" s="731" t="s">
        <v>362</v>
      </c>
      <c r="J16" s="761"/>
      <c r="K16" s="732"/>
      <c r="L16" s="966" t="s">
        <v>604</v>
      </c>
      <c r="M16" s="967"/>
      <c r="N16" s="372"/>
      <c r="O16" s="126" t="s">
        <v>484</v>
      </c>
      <c r="P16" s="321" t="s">
        <v>609</v>
      </c>
      <c r="Q16" s="336"/>
      <c r="R16" s="123"/>
      <c r="S16" s="875"/>
      <c r="T16" s="876"/>
      <c r="U16" s="351"/>
      <c r="V16" s="542" t="s">
        <v>376</v>
      </c>
      <c r="W16" s="346">
        <v>10</v>
      </c>
      <c r="X16" s="339"/>
    </row>
    <row r="17" spans="1:253" s="211" customFormat="1" ht="18" customHeight="1" thickTop="1" x14ac:dyDescent="0.15">
      <c r="A17" s="456">
        <f>SUM(C17+G17+L17+P17+S17+W17)</f>
        <v>31060</v>
      </c>
      <c r="B17" s="457" t="s">
        <v>9</v>
      </c>
      <c r="C17" s="458">
        <f>SUM(C6:C16)</f>
        <v>14860</v>
      </c>
      <c r="D17" s="459">
        <f>SUM(D6:D16)</f>
        <v>0</v>
      </c>
      <c r="E17" s="844" t="s">
        <v>9</v>
      </c>
      <c r="F17" s="845"/>
      <c r="G17" s="460">
        <f>SUM(G6:G15)</f>
        <v>7020</v>
      </c>
      <c r="H17" s="514">
        <f>SUM(H6:H16)</f>
        <v>0</v>
      </c>
      <c r="I17" s="861" t="s">
        <v>9</v>
      </c>
      <c r="J17" s="844"/>
      <c r="K17" s="845"/>
      <c r="L17" s="864">
        <f>SUM(L6:L16)</f>
        <v>5830</v>
      </c>
      <c r="M17" s="865"/>
      <c r="N17" s="459">
        <f>SUM(N6:N16)</f>
        <v>0</v>
      </c>
      <c r="O17" s="461" t="s">
        <v>9</v>
      </c>
      <c r="P17" s="458">
        <f>SUM(P6:P16)</f>
        <v>1780</v>
      </c>
      <c r="Q17" s="462">
        <f>SUM(Q6:Q16)</f>
        <v>0</v>
      </c>
      <c r="R17" s="457" t="s">
        <v>9</v>
      </c>
      <c r="S17" s="864">
        <f>SUM(S6:T15)</f>
        <v>380</v>
      </c>
      <c r="T17" s="865"/>
      <c r="U17" s="459">
        <f>SUM(U6:U16)</f>
        <v>0</v>
      </c>
      <c r="V17" s="461" t="s">
        <v>9</v>
      </c>
      <c r="W17" s="458">
        <f>SUM(W6:W16)</f>
        <v>1190</v>
      </c>
      <c r="X17" s="462">
        <f>SUM(X6:X16)</f>
        <v>0</v>
      </c>
      <c r="Y17" s="167"/>
      <c r="Z17" s="167"/>
      <c r="AA17" s="167"/>
      <c r="AB17" s="167"/>
      <c r="AC17" s="167"/>
      <c r="AD17" s="167"/>
      <c r="AE17" s="167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</row>
    <row r="18" spans="1:253" s="43" customFormat="1" ht="18" customHeight="1" x14ac:dyDescent="0.15">
      <c r="A18" s="917" t="s">
        <v>145</v>
      </c>
      <c r="B18" s="150" t="s">
        <v>363</v>
      </c>
      <c r="C18" s="305">
        <v>50</v>
      </c>
      <c r="D18" s="320"/>
      <c r="E18" s="774" t="s">
        <v>408</v>
      </c>
      <c r="F18" s="764"/>
      <c r="G18" s="235">
        <v>20</v>
      </c>
      <c r="H18" s="341"/>
      <c r="I18" s="774" t="s">
        <v>361</v>
      </c>
      <c r="J18" s="763"/>
      <c r="K18" s="764"/>
      <c r="L18" s="892">
        <v>30</v>
      </c>
      <c r="M18" s="893"/>
      <c r="N18" s="320"/>
      <c r="O18" s="143"/>
      <c r="P18" s="366"/>
      <c r="Q18" s="383"/>
      <c r="R18" s="72"/>
      <c r="S18" s="858"/>
      <c r="T18" s="859"/>
      <c r="U18" s="162"/>
      <c r="V18" s="143" t="s">
        <v>455</v>
      </c>
      <c r="W18" s="366">
        <v>10</v>
      </c>
      <c r="X18" s="33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</row>
    <row r="19" spans="1:253" s="43" customFormat="1" ht="18" customHeight="1" x14ac:dyDescent="0.15">
      <c r="A19" s="917"/>
      <c r="B19" s="511" t="s">
        <v>452</v>
      </c>
      <c r="C19" s="321">
        <v>60</v>
      </c>
      <c r="D19" s="320"/>
      <c r="E19" s="896" t="s">
        <v>453</v>
      </c>
      <c r="F19" s="898"/>
      <c r="G19" s="236">
        <v>10</v>
      </c>
      <c r="H19" s="337"/>
      <c r="I19" s="896" t="s">
        <v>454</v>
      </c>
      <c r="J19" s="897"/>
      <c r="K19" s="898"/>
      <c r="L19" s="856">
        <v>30</v>
      </c>
      <c r="M19" s="857"/>
      <c r="N19" s="322"/>
      <c r="O19" s="208"/>
      <c r="P19" s="346"/>
      <c r="Q19" s="453"/>
      <c r="R19" s="73"/>
      <c r="S19" s="852"/>
      <c r="T19" s="860"/>
      <c r="U19" s="163"/>
      <c r="V19" s="52" t="s">
        <v>454</v>
      </c>
      <c r="W19" s="236">
        <v>10</v>
      </c>
      <c r="X19" s="33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</row>
    <row r="20" spans="1:253" s="43" customFormat="1" ht="18" customHeight="1" x14ac:dyDescent="0.15">
      <c r="A20" s="917"/>
      <c r="B20" s="511" t="s">
        <v>497</v>
      </c>
      <c r="C20" s="133">
        <v>80</v>
      </c>
      <c r="D20" s="320"/>
      <c r="E20" s="746" t="s">
        <v>55</v>
      </c>
      <c r="F20" s="747"/>
      <c r="G20" s="302">
        <v>20</v>
      </c>
      <c r="H20" s="337"/>
      <c r="I20" s="745" t="s">
        <v>61</v>
      </c>
      <c r="J20" s="964"/>
      <c r="K20" s="965"/>
      <c r="L20" s="767" t="s">
        <v>400</v>
      </c>
      <c r="M20" s="768"/>
      <c r="N20" s="372"/>
      <c r="O20" s="113"/>
      <c r="P20" s="302"/>
      <c r="Q20" s="336"/>
      <c r="R20" s="73"/>
      <c r="S20" s="852"/>
      <c r="T20" s="860"/>
      <c r="U20" s="163"/>
      <c r="V20" s="539" t="s">
        <v>499</v>
      </c>
      <c r="W20" s="236">
        <v>10</v>
      </c>
      <c r="X20" s="33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</row>
    <row r="21" spans="1:253" s="43" customFormat="1" ht="18" customHeight="1" x14ac:dyDescent="0.15">
      <c r="A21" s="917"/>
      <c r="B21" s="151" t="s">
        <v>297</v>
      </c>
      <c r="C21" s="321">
        <v>240</v>
      </c>
      <c r="D21" s="320"/>
      <c r="E21" s="746" t="s">
        <v>297</v>
      </c>
      <c r="F21" s="747"/>
      <c r="G21" s="302">
        <v>40</v>
      </c>
      <c r="H21" s="337"/>
      <c r="I21" s="745" t="s">
        <v>437</v>
      </c>
      <c r="J21" s="746"/>
      <c r="K21" s="747"/>
      <c r="L21" s="856">
        <v>30</v>
      </c>
      <c r="M21" s="857"/>
      <c r="N21" s="322"/>
      <c r="O21" s="113" t="s">
        <v>429</v>
      </c>
      <c r="P21" s="302">
        <v>20</v>
      </c>
      <c r="Q21" s="337"/>
      <c r="R21" s="73"/>
      <c r="S21" s="852"/>
      <c r="T21" s="860"/>
      <c r="U21" s="163"/>
      <c r="V21" s="113" t="s">
        <v>378</v>
      </c>
      <c r="W21" s="302">
        <v>20</v>
      </c>
      <c r="X21" s="33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</row>
    <row r="22" spans="1:253" s="43" customFormat="1" ht="18" customHeight="1" x14ac:dyDescent="0.15">
      <c r="A22" s="917"/>
      <c r="B22" s="151" t="s">
        <v>364</v>
      </c>
      <c r="C22" s="451" t="s">
        <v>540</v>
      </c>
      <c r="D22" s="510"/>
      <c r="E22" s="746" t="s">
        <v>302</v>
      </c>
      <c r="F22" s="747"/>
      <c r="G22" s="302">
        <v>50</v>
      </c>
      <c r="H22" s="337"/>
      <c r="I22" s="745" t="s">
        <v>360</v>
      </c>
      <c r="J22" s="746"/>
      <c r="K22" s="747"/>
      <c r="L22" s="856" t="s">
        <v>540</v>
      </c>
      <c r="M22" s="857"/>
      <c r="N22" s="510"/>
      <c r="O22" s="113"/>
      <c r="P22" s="302"/>
      <c r="Q22" s="336"/>
      <c r="R22" s="73"/>
      <c r="S22" s="852"/>
      <c r="T22" s="860"/>
      <c r="U22" s="163"/>
      <c r="V22" s="113" t="s">
        <v>360</v>
      </c>
      <c r="W22" s="321" t="s">
        <v>540</v>
      </c>
      <c r="X22" s="336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</row>
    <row r="23" spans="1:253" s="43" customFormat="1" ht="18" customHeight="1" x14ac:dyDescent="0.15">
      <c r="A23" s="917"/>
      <c r="B23" s="151" t="s">
        <v>60</v>
      </c>
      <c r="C23" s="321">
        <v>350</v>
      </c>
      <c r="D23" s="320"/>
      <c r="E23" s="746" t="s">
        <v>409</v>
      </c>
      <c r="F23" s="747"/>
      <c r="G23" s="302">
        <v>40</v>
      </c>
      <c r="H23" s="337"/>
      <c r="I23" s="745" t="s">
        <v>62</v>
      </c>
      <c r="J23" s="746"/>
      <c r="K23" s="747"/>
      <c r="L23" s="856">
        <v>60</v>
      </c>
      <c r="M23" s="857"/>
      <c r="N23" s="322"/>
      <c r="O23" s="113"/>
      <c r="P23" s="302"/>
      <c r="Q23" s="336"/>
      <c r="R23" s="73"/>
      <c r="S23" s="852"/>
      <c r="T23" s="860"/>
      <c r="U23" s="163"/>
      <c r="V23" s="113" t="s">
        <v>63</v>
      </c>
      <c r="W23" s="302">
        <v>20</v>
      </c>
      <c r="X23" s="33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</row>
    <row r="24" spans="1:253" s="43" customFormat="1" ht="18" customHeight="1" x14ac:dyDescent="0.15">
      <c r="A24" s="917"/>
      <c r="B24" s="170" t="s">
        <v>365</v>
      </c>
      <c r="C24" s="321">
        <v>90</v>
      </c>
      <c r="D24" s="320"/>
      <c r="E24" s="746" t="s">
        <v>410</v>
      </c>
      <c r="F24" s="747"/>
      <c r="G24" s="302">
        <v>30</v>
      </c>
      <c r="H24" s="337"/>
      <c r="I24" s="745" t="s">
        <v>358</v>
      </c>
      <c r="J24" s="746"/>
      <c r="K24" s="747"/>
      <c r="L24" s="856">
        <v>10</v>
      </c>
      <c r="M24" s="857"/>
      <c r="N24" s="322"/>
      <c r="O24" s="113"/>
      <c r="P24" s="302"/>
      <c r="Q24" s="336"/>
      <c r="R24" s="73"/>
      <c r="S24" s="852"/>
      <c r="T24" s="860"/>
      <c r="U24" s="163"/>
      <c r="V24" s="113"/>
      <c r="W24" s="302"/>
      <c r="X24" s="33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</row>
    <row r="25" spans="1:253" s="43" customFormat="1" ht="18" customHeight="1" x14ac:dyDescent="0.15">
      <c r="A25" s="917"/>
      <c r="B25" s="151" t="s">
        <v>366</v>
      </c>
      <c r="C25" s="321">
        <v>800</v>
      </c>
      <c r="D25" s="320"/>
      <c r="E25" s="746" t="s">
        <v>445</v>
      </c>
      <c r="F25" s="747"/>
      <c r="G25" s="302">
        <v>120</v>
      </c>
      <c r="H25" s="337"/>
      <c r="I25" s="822" t="s">
        <v>359</v>
      </c>
      <c r="J25" s="746"/>
      <c r="K25" s="747"/>
      <c r="L25" s="856">
        <v>100</v>
      </c>
      <c r="M25" s="857"/>
      <c r="N25" s="322"/>
      <c r="O25" s="113"/>
      <c r="P25" s="302"/>
      <c r="Q25" s="336"/>
      <c r="R25" s="73"/>
      <c r="S25" s="852"/>
      <c r="T25" s="860"/>
      <c r="U25" s="163"/>
      <c r="V25" s="547" t="s">
        <v>517</v>
      </c>
      <c r="W25" s="302">
        <v>30</v>
      </c>
      <c r="X25" s="33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</row>
    <row r="26" spans="1:253" s="43" customFormat="1" ht="18" customHeight="1" x14ac:dyDescent="0.15">
      <c r="A26" s="917"/>
      <c r="B26" s="122" t="s">
        <v>298</v>
      </c>
      <c r="C26" s="598" t="s">
        <v>541</v>
      </c>
      <c r="D26" s="510"/>
      <c r="E26" s="746"/>
      <c r="F26" s="747"/>
      <c r="G26" s="302"/>
      <c r="H26" s="336"/>
      <c r="I26" s="745"/>
      <c r="J26" s="746"/>
      <c r="K26" s="747"/>
      <c r="L26" s="856"/>
      <c r="M26" s="857"/>
      <c r="N26" s="329"/>
      <c r="O26" s="113"/>
      <c r="P26" s="302"/>
      <c r="Q26" s="336"/>
      <c r="R26" s="73"/>
      <c r="S26" s="852"/>
      <c r="T26" s="860"/>
      <c r="U26" s="163"/>
      <c r="V26" s="113"/>
      <c r="W26" s="302"/>
      <c r="X26" s="336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</row>
    <row r="27" spans="1:253" s="43" customFormat="1" ht="18" customHeight="1" x14ac:dyDescent="0.15">
      <c r="A27" s="917"/>
      <c r="B27" s="151" t="s">
        <v>56</v>
      </c>
      <c r="C27" s="451" t="s">
        <v>496</v>
      </c>
      <c r="D27" s="510"/>
      <c r="E27" s="773" t="s">
        <v>598</v>
      </c>
      <c r="F27" s="747"/>
      <c r="G27" s="598" t="s">
        <v>541</v>
      </c>
      <c r="H27" s="510"/>
      <c r="I27" s="745"/>
      <c r="J27" s="746"/>
      <c r="K27" s="747"/>
      <c r="L27" s="856"/>
      <c r="M27" s="857"/>
      <c r="N27" s="329"/>
      <c r="O27" s="113"/>
      <c r="P27" s="302"/>
      <c r="Q27" s="336"/>
      <c r="R27" s="73"/>
      <c r="S27" s="852"/>
      <c r="T27" s="860"/>
      <c r="U27" s="163"/>
      <c r="V27" s="113"/>
      <c r="W27" s="302"/>
      <c r="X27" s="336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</row>
    <row r="28" spans="1:253" s="43" customFormat="1" ht="18" customHeight="1" x14ac:dyDescent="0.15">
      <c r="A28" s="917"/>
      <c r="B28" s="151" t="s">
        <v>367</v>
      </c>
      <c r="C28" s="598" t="s">
        <v>541</v>
      </c>
      <c r="D28" s="510"/>
      <c r="E28" s="746" t="s">
        <v>444</v>
      </c>
      <c r="F28" s="747"/>
      <c r="G28" s="321">
        <v>450</v>
      </c>
      <c r="H28" s="337"/>
      <c r="I28" s="745" t="s">
        <v>372</v>
      </c>
      <c r="J28" s="746"/>
      <c r="K28" s="747"/>
      <c r="L28" s="966" t="s">
        <v>602</v>
      </c>
      <c r="M28" s="967"/>
      <c r="N28" s="372"/>
      <c r="O28" s="113"/>
      <c r="P28" s="302"/>
      <c r="Q28" s="336"/>
      <c r="R28" s="73"/>
      <c r="S28" s="852"/>
      <c r="T28" s="860"/>
      <c r="U28" s="163"/>
      <c r="V28" s="547" t="s">
        <v>518</v>
      </c>
      <c r="W28" s="598" t="s">
        <v>541</v>
      </c>
      <c r="X28" s="336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</row>
    <row r="29" spans="1:253" s="43" customFormat="1" ht="18" customHeight="1" x14ac:dyDescent="0.15">
      <c r="A29" s="917"/>
      <c r="B29" s="151" t="s">
        <v>368</v>
      </c>
      <c r="C29" s="321">
        <v>720</v>
      </c>
      <c r="D29" s="320"/>
      <c r="E29" s="746" t="s">
        <v>57</v>
      </c>
      <c r="F29" s="747"/>
      <c r="G29" s="302" t="s">
        <v>459</v>
      </c>
      <c r="H29" s="455"/>
      <c r="I29" s="745" t="s">
        <v>303</v>
      </c>
      <c r="J29" s="746"/>
      <c r="K29" s="747"/>
      <c r="L29" s="856">
        <v>40</v>
      </c>
      <c r="M29" s="857"/>
      <c r="N29" s="322"/>
      <c r="O29" s="113" t="s">
        <v>375</v>
      </c>
      <c r="P29" s="302">
        <v>30</v>
      </c>
      <c r="Q29" s="337"/>
      <c r="R29" s="73"/>
      <c r="S29" s="852"/>
      <c r="T29" s="860"/>
      <c r="U29" s="163"/>
      <c r="V29" s="113" t="s">
        <v>375</v>
      </c>
      <c r="W29" s="302">
        <v>50</v>
      </c>
      <c r="X29" s="33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</row>
    <row r="30" spans="1:253" s="43" customFormat="1" ht="18" customHeight="1" x14ac:dyDescent="0.15">
      <c r="A30" s="917"/>
      <c r="B30" s="151"/>
      <c r="C30" s="153"/>
      <c r="D30" s="200"/>
      <c r="E30" s="746"/>
      <c r="F30" s="747"/>
      <c r="G30" s="155"/>
      <c r="H30" s="518"/>
      <c r="I30" s="745"/>
      <c r="J30" s="746"/>
      <c r="K30" s="747"/>
      <c r="L30" s="852"/>
      <c r="M30" s="860"/>
      <c r="N30" s="200"/>
      <c r="O30" s="113"/>
      <c r="P30" s="302"/>
      <c r="Q30" s="344"/>
      <c r="R30" s="73"/>
      <c r="S30" s="852"/>
      <c r="T30" s="860"/>
      <c r="U30" s="163"/>
      <c r="V30" s="113"/>
      <c r="W30" s="302"/>
      <c r="X30" s="34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</row>
    <row r="31" spans="1:253" s="43" customFormat="1" ht="18" customHeight="1" thickBot="1" x14ac:dyDescent="0.2">
      <c r="A31" s="917"/>
      <c r="B31" s="152" t="s">
        <v>299</v>
      </c>
      <c r="C31" s="954" t="s">
        <v>91</v>
      </c>
      <c r="D31" s="955"/>
      <c r="E31" s="760"/>
      <c r="F31" s="736"/>
      <c r="G31" s="156"/>
      <c r="H31" s="522"/>
      <c r="I31" s="735" t="s">
        <v>299</v>
      </c>
      <c r="J31" s="760"/>
      <c r="K31" s="736"/>
      <c r="L31" s="949" t="s">
        <v>144</v>
      </c>
      <c r="M31" s="950"/>
      <c r="N31" s="951"/>
      <c r="O31" s="144" t="s">
        <v>299</v>
      </c>
      <c r="P31" s="949" t="s">
        <v>144</v>
      </c>
      <c r="Q31" s="950"/>
      <c r="R31" s="152" t="s">
        <v>299</v>
      </c>
      <c r="S31" s="949" t="s">
        <v>91</v>
      </c>
      <c r="T31" s="950"/>
      <c r="U31" s="951"/>
      <c r="V31" s="144"/>
      <c r="W31" s="323"/>
      <c r="X31" s="34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</row>
    <row r="32" spans="1:253" s="212" customFormat="1" ht="18" customHeight="1" thickTop="1" x14ac:dyDescent="0.15">
      <c r="A32" s="463">
        <f>SUM(C32+G32+L32+P32+S32+W32)</f>
        <v>3670</v>
      </c>
      <c r="B32" s="464" t="s">
        <v>9</v>
      </c>
      <c r="C32" s="465">
        <f>SUM(C18:C29)</f>
        <v>2390</v>
      </c>
      <c r="D32" s="466">
        <f>SUM(D18:D31)</f>
        <v>0</v>
      </c>
      <c r="E32" s="907" t="s">
        <v>9</v>
      </c>
      <c r="F32" s="908"/>
      <c r="G32" s="465">
        <f>SUM(G18:G29)</f>
        <v>780</v>
      </c>
      <c r="H32" s="514">
        <f>SUM(H18:H31)</f>
        <v>0</v>
      </c>
      <c r="I32" s="918" t="s">
        <v>9</v>
      </c>
      <c r="J32" s="907"/>
      <c r="K32" s="908"/>
      <c r="L32" s="952">
        <f>SUM(L18:L29)</f>
        <v>300</v>
      </c>
      <c r="M32" s="953"/>
      <c r="N32" s="466">
        <f>SUM(N18:N31)</f>
        <v>0</v>
      </c>
      <c r="O32" s="467" t="s">
        <v>9</v>
      </c>
      <c r="P32" s="465">
        <f>SUM(P21:P29)</f>
        <v>50</v>
      </c>
      <c r="Q32" s="468">
        <f>SUM(Q21:Q31)</f>
        <v>0</v>
      </c>
      <c r="R32" s="469"/>
      <c r="S32" s="952"/>
      <c r="T32" s="953"/>
      <c r="U32" s="470"/>
      <c r="V32" s="467" t="s">
        <v>9</v>
      </c>
      <c r="W32" s="471">
        <f>SUM(W18:W29)</f>
        <v>150</v>
      </c>
      <c r="X32" s="462">
        <f>SUM(X18:X29)</f>
        <v>0</v>
      </c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7"/>
      <c r="FF32" s="167"/>
      <c r="FG32" s="167"/>
      <c r="FH32" s="167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  <c r="II32" s="167"/>
      <c r="IJ32" s="167"/>
      <c r="IK32" s="167"/>
      <c r="IL32" s="167"/>
      <c r="IM32" s="167"/>
      <c r="IN32" s="167"/>
      <c r="IO32" s="167"/>
      <c r="IP32" s="167"/>
      <c r="IQ32" s="167"/>
      <c r="IR32" s="167"/>
      <c r="IS32" s="167"/>
    </row>
    <row r="33" spans="1:253" s="43" customFormat="1" ht="18" customHeight="1" x14ac:dyDescent="0.15">
      <c r="A33" s="96"/>
      <c r="B33" s="100"/>
      <c r="C33" s="96"/>
      <c r="D33" s="97"/>
      <c r="E33" s="941"/>
      <c r="F33" s="941"/>
      <c r="G33" s="193"/>
      <c r="H33" s="193"/>
      <c r="I33" s="945"/>
      <c r="J33" s="941"/>
      <c r="K33" s="941"/>
      <c r="L33" s="968"/>
      <c r="M33" s="968"/>
      <c r="N33" s="207"/>
      <c r="O33" s="101"/>
      <c r="P33" s="193"/>
      <c r="Q33" s="193"/>
      <c r="R33" s="74"/>
      <c r="S33" s="968"/>
      <c r="T33" s="968"/>
      <c r="U33" s="207"/>
      <c r="V33" s="101"/>
      <c r="W33" s="234"/>
      <c r="X33" s="234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</row>
    <row r="34" spans="1:253" s="212" customFormat="1" ht="18" customHeight="1" x14ac:dyDescent="0.15">
      <c r="A34" s="213" t="s">
        <v>120</v>
      </c>
      <c r="B34" s="214" t="s">
        <v>9</v>
      </c>
      <c r="C34" s="301">
        <f>SUM(C17,C32)</f>
        <v>17250</v>
      </c>
      <c r="D34" s="373">
        <f>SUM(D17,D32)</f>
        <v>0</v>
      </c>
      <c r="E34" s="939" t="s">
        <v>9</v>
      </c>
      <c r="F34" s="940"/>
      <c r="G34" s="301">
        <f>SUM(G17,G32)</f>
        <v>7800</v>
      </c>
      <c r="H34" s="520">
        <f>SUM(H17,H32)</f>
        <v>0</v>
      </c>
      <c r="I34" s="971" t="s">
        <v>9</v>
      </c>
      <c r="J34" s="939"/>
      <c r="K34" s="940"/>
      <c r="L34" s="969">
        <f>SUM(L17,L32)</f>
        <v>6130</v>
      </c>
      <c r="M34" s="970"/>
      <c r="N34" s="379">
        <f>SUM(N17,N32)</f>
        <v>0</v>
      </c>
      <c r="O34" s="215" t="s">
        <v>9</v>
      </c>
      <c r="P34" s="301">
        <f>SUM(P17,P32)</f>
        <v>1830</v>
      </c>
      <c r="Q34" s="384">
        <f>SUM(Q17,Q32)</f>
        <v>0</v>
      </c>
      <c r="R34" s="214" t="s">
        <v>9</v>
      </c>
      <c r="S34" s="969">
        <f>SUM(S17)</f>
        <v>380</v>
      </c>
      <c r="T34" s="970"/>
      <c r="U34" s="385">
        <f>SUM(U17)</f>
        <v>0</v>
      </c>
      <c r="V34" s="215" t="s">
        <v>9</v>
      </c>
      <c r="W34" s="301">
        <f>SUM(W17,W32)</f>
        <v>1340</v>
      </c>
      <c r="X34" s="384">
        <f>SUM(X17,X32)</f>
        <v>0</v>
      </c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7"/>
      <c r="DE34" s="167"/>
      <c r="DF34" s="167"/>
      <c r="DG34" s="167"/>
      <c r="DH34" s="167"/>
      <c r="DI34" s="167"/>
      <c r="DJ34" s="167"/>
      <c r="DK34" s="167"/>
      <c r="DL34" s="167"/>
      <c r="DM34" s="167"/>
      <c r="DN34" s="167"/>
      <c r="DO34" s="167"/>
      <c r="DP34" s="167"/>
      <c r="DQ34" s="167"/>
      <c r="DR34" s="167"/>
      <c r="DS34" s="167"/>
      <c r="DT34" s="167"/>
      <c r="DU34" s="167"/>
      <c r="DV34" s="167"/>
      <c r="DW34" s="167"/>
      <c r="DX34" s="167"/>
      <c r="DY34" s="167"/>
      <c r="DZ34" s="167"/>
      <c r="EA34" s="167"/>
      <c r="EB34" s="167"/>
      <c r="EC34" s="167"/>
      <c r="ED34" s="167"/>
      <c r="EE34" s="167"/>
      <c r="EF34" s="167"/>
      <c r="EG34" s="167"/>
      <c r="EH34" s="167"/>
      <c r="EI34" s="167"/>
      <c r="EJ34" s="167"/>
      <c r="EK34" s="167"/>
      <c r="EL34" s="167"/>
      <c r="EM34" s="167"/>
      <c r="EN34" s="167"/>
      <c r="EO34" s="167"/>
      <c r="EP34" s="167"/>
      <c r="EQ34" s="167"/>
      <c r="ER34" s="167"/>
      <c r="ES34" s="167"/>
      <c r="ET34" s="16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E34" s="167"/>
      <c r="FF34" s="167"/>
      <c r="FG34" s="167"/>
      <c r="FH34" s="167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167"/>
      <c r="HJ34" s="167"/>
      <c r="HK34" s="167"/>
      <c r="HL34" s="167"/>
      <c r="HM34" s="167"/>
      <c r="HN34" s="167"/>
      <c r="HO34" s="167"/>
      <c r="HP34" s="167"/>
      <c r="HQ34" s="167"/>
      <c r="HR34" s="167"/>
      <c r="HS34" s="167"/>
      <c r="HT34" s="167"/>
      <c r="HU34" s="167"/>
      <c r="HV34" s="167"/>
      <c r="HW34" s="167"/>
      <c r="HX34" s="167"/>
      <c r="HY34" s="167"/>
      <c r="HZ34" s="167"/>
      <c r="IA34" s="167"/>
      <c r="IB34" s="167"/>
      <c r="IC34" s="167"/>
      <c r="ID34" s="167"/>
      <c r="IE34" s="167"/>
      <c r="IF34" s="167"/>
      <c r="IG34" s="167"/>
      <c r="IH34" s="167"/>
      <c r="II34" s="167"/>
      <c r="IJ34" s="167"/>
      <c r="IK34" s="167"/>
      <c r="IL34" s="167"/>
      <c r="IM34" s="167"/>
      <c r="IN34" s="167"/>
      <c r="IO34" s="167"/>
      <c r="IP34" s="167"/>
      <c r="IQ34" s="167"/>
      <c r="IR34" s="167"/>
      <c r="IS34" s="167"/>
    </row>
    <row r="35" spans="1:253" s="43" customFormat="1" ht="18" customHeight="1" thickBot="1" x14ac:dyDescent="0.2">
      <c r="A35" s="2"/>
      <c r="B35" s="95"/>
      <c r="C35" s="234"/>
      <c r="D35" s="234"/>
      <c r="E35" s="941"/>
      <c r="F35" s="941"/>
      <c r="G35" s="234"/>
      <c r="H35" s="234"/>
      <c r="I35" s="941"/>
      <c r="J35" s="941"/>
      <c r="K35" s="941"/>
      <c r="L35" s="890"/>
      <c r="M35" s="890"/>
      <c r="N35" s="238"/>
      <c r="O35" s="95"/>
      <c r="P35" s="193"/>
      <c r="Q35" s="193"/>
      <c r="R35" s="95"/>
      <c r="S35" s="890"/>
      <c r="T35" s="890"/>
      <c r="U35" s="234"/>
      <c r="V35" s="101"/>
      <c r="W35" s="234"/>
      <c r="X35" s="234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</row>
    <row r="36" spans="1:253" s="43" customFormat="1" ht="18" customHeight="1" x14ac:dyDescent="0.15">
      <c r="A36" s="946" t="s">
        <v>137</v>
      </c>
      <c r="B36" s="181" t="s">
        <v>300</v>
      </c>
      <c r="C36" s="327">
        <v>180</v>
      </c>
      <c r="D36" s="328"/>
      <c r="E36" s="774" t="s">
        <v>300</v>
      </c>
      <c r="F36" s="764"/>
      <c r="G36" s="327">
        <v>150</v>
      </c>
      <c r="H36" s="341"/>
      <c r="I36" s="831" t="s">
        <v>300</v>
      </c>
      <c r="J36" s="699"/>
      <c r="K36" s="700"/>
      <c r="L36" s="839">
        <v>270</v>
      </c>
      <c r="M36" s="840"/>
      <c r="N36" s="328"/>
      <c r="O36" s="51"/>
      <c r="P36" s="210"/>
      <c r="Q36" s="175"/>
      <c r="R36" s="87"/>
      <c r="S36" s="369"/>
      <c r="T36" s="424"/>
      <c r="U36" s="369"/>
      <c r="V36" s="972" t="s">
        <v>519</v>
      </c>
      <c r="W36" s="973"/>
      <c r="X36" s="974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</row>
    <row r="37" spans="1:253" s="43" customFormat="1" ht="18" customHeight="1" x14ac:dyDescent="0.15">
      <c r="A37" s="751"/>
      <c r="B37" s="151" t="s">
        <v>369</v>
      </c>
      <c r="C37" s="302">
        <v>240</v>
      </c>
      <c r="D37" s="322"/>
      <c r="E37" s="822" t="s">
        <v>616</v>
      </c>
      <c r="F37" s="747"/>
      <c r="G37" s="302">
        <v>20</v>
      </c>
      <c r="H37" s="337"/>
      <c r="I37" s="656" t="s">
        <v>371</v>
      </c>
      <c r="J37" s="662"/>
      <c r="K37" s="657"/>
      <c r="L37" s="706">
        <v>130</v>
      </c>
      <c r="M37" s="707"/>
      <c r="N37" s="322"/>
      <c r="O37" s="399"/>
      <c r="P37" s="391"/>
      <c r="Q37" s="397"/>
      <c r="R37" s="400"/>
      <c r="S37" s="397"/>
      <c r="T37" s="398"/>
      <c r="U37" s="397"/>
      <c r="V37" s="549" t="s">
        <v>520</v>
      </c>
      <c r="W37" s="327">
        <v>110</v>
      </c>
      <c r="X37" s="550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</row>
    <row r="38" spans="1:253" s="43" customFormat="1" ht="18" customHeight="1" x14ac:dyDescent="0.15">
      <c r="A38" s="751"/>
      <c r="B38" s="151"/>
      <c r="C38" s="302"/>
      <c r="D38" s="372"/>
      <c r="E38" s="822" t="s">
        <v>515</v>
      </c>
      <c r="F38" s="747"/>
      <c r="G38" s="302">
        <v>50</v>
      </c>
      <c r="H38" s="337"/>
      <c r="I38" s="663" t="s">
        <v>516</v>
      </c>
      <c r="J38" s="662"/>
      <c r="K38" s="657"/>
      <c r="L38" s="706">
        <v>70</v>
      </c>
      <c r="M38" s="707"/>
      <c r="N38" s="322"/>
      <c r="O38" s="52"/>
      <c r="P38" s="155"/>
      <c r="Q38" s="159"/>
      <c r="R38" s="73"/>
      <c r="S38" s="349"/>
      <c r="T38" s="423"/>
      <c r="U38" s="349"/>
      <c r="V38" s="551" t="s">
        <v>521</v>
      </c>
      <c r="W38" s="302">
        <v>20</v>
      </c>
      <c r="X38" s="552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</row>
    <row r="39" spans="1:253" s="43" customFormat="1" ht="18" customHeight="1" thickBot="1" x14ac:dyDescent="0.2">
      <c r="A39" s="86" t="s">
        <v>119</v>
      </c>
      <c r="B39" s="152" t="s">
        <v>370</v>
      </c>
      <c r="C39" s="323">
        <v>40</v>
      </c>
      <c r="D39" s="324"/>
      <c r="E39" s="761" t="s">
        <v>464</v>
      </c>
      <c r="F39" s="732"/>
      <c r="G39" s="346">
        <v>90</v>
      </c>
      <c r="H39" s="523"/>
      <c r="I39" s="656" t="s">
        <v>406</v>
      </c>
      <c r="J39" s="662"/>
      <c r="K39" s="657"/>
      <c r="L39" s="875">
        <v>100</v>
      </c>
      <c r="M39" s="876"/>
      <c r="N39" s="324"/>
      <c r="O39" s="50"/>
      <c r="P39" s="156"/>
      <c r="Q39" s="160"/>
      <c r="R39" s="77"/>
      <c r="S39" s="862"/>
      <c r="T39" s="863"/>
      <c r="U39" s="350"/>
      <c r="V39" s="553" t="s">
        <v>522</v>
      </c>
      <c r="W39" s="302">
        <v>100</v>
      </c>
      <c r="X39" s="55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</row>
    <row r="40" spans="1:253" s="212" customFormat="1" ht="18" customHeight="1" thickTop="1" thickBot="1" x14ac:dyDescent="0.2">
      <c r="A40" s="463">
        <f>SUM(C40+G40+L40+P40+W40)</f>
        <v>1570</v>
      </c>
      <c r="B40" s="464" t="s">
        <v>9</v>
      </c>
      <c r="C40" s="471">
        <f>SUM(C36:C39)</f>
        <v>460</v>
      </c>
      <c r="D40" s="459">
        <f>SUM(D36:D39)</f>
        <v>0</v>
      </c>
      <c r="E40" s="907" t="s">
        <v>9</v>
      </c>
      <c r="F40" s="908"/>
      <c r="G40" s="465">
        <f>SUM(G36:G39)</f>
        <v>310</v>
      </c>
      <c r="H40" s="514">
        <f>SUM(H36:H39)</f>
        <v>0</v>
      </c>
      <c r="I40" s="918" t="s">
        <v>9</v>
      </c>
      <c r="J40" s="907"/>
      <c r="K40" s="908"/>
      <c r="L40" s="909">
        <f>SUM(L36:M39)</f>
        <v>570</v>
      </c>
      <c r="M40" s="910"/>
      <c r="N40" s="459">
        <f>SUM(N36:N39)</f>
        <v>0</v>
      </c>
      <c r="O40" s="472"/>
      <c r="P40" s="465"/>
      <c r="Q40" s="473"/>
      <c r="R40" s="469"/>
      <c r="S40" s="909"/>
      <c r="T40" s="910"/>
      <c r="U40" s="548"/>
      <c r="V40" s="555" t="s">
        <v>9</v>
      </c>
      <c r="W40" s="556">
        <f>SUM(W37:W39)</f>
        <v>230</v>
      </c>
      <c r="X40" s="557">
        <f>SUM(X37:X39)</f>
        <v>0</v>
      </c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7"/>
      <c r="DT40" s="167"/>
      <c r="DU40" s="167"/>
      <c r="DV40" s="167"/>
      <c r="DW40" s="167"/>
      <c r="DX40" s="167"/>
      <c r="DY40" s="167"/>
      <c r="DZ40" s="167"/>
      <c r="EA40" s="167"/>
      <c r="EB40" s="167"/>
      <c r="EC40" s="167"/>
      <c r="ED40" s="167"/>
      <c r="EE40" s="167"/>
      <c r="EF40" s="167"/>
      <c r="EG40" s="167"/>
      <c r="EH40" s="167"/>
      <c r="EI40" s="167"/>
      <c r="EJ40" s="167"/>
      <c r="EK40" s="167"/>
      <c r="EL40" s="167"/>
      <c r="EM40" s="167"/>
      <c r="EN40" s="167"/>
      <c r="EO40" s="167"/>
      <c r="EP40" s="167"/>
      <c r="EQ40" s="167"/>
      <c r="ER40" s="167"/>
      <c r="ES40" s="167"/>
      <c r="ET40" s="167"/>
      <c r="EU40" s="167"/>
      <c r="EV40" s="167"/>
      <c r="EW40" s="167"/>
      <c r="EX40" s="167"/>
      <c r="EY40" s="167"/>
      <c r="EZ40" s="167"/>
      <c r="FA40" s="167"/>
      <c r="FB40" s="167"/>
      <c r="FC40" s="167"/>
      <c r="FD40" s="167"/>
      <c r="FE40" s="167"/>
      <c r="FF40" s="167"/>
      <c r="FG40" s="167"/>
      <c r="FH40" s="167"/>
      <c r="FI40" s="167"/>
      <c r="FJ40" s="167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67"/>
      <c r="GF40" s="167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67"/>
      <c r="GY40" s="167"/>
      <c r="GZ40" s="167"/>
      <c r="HA40" s="167"/>
      <c r="HB40" s="167"/>
      <c r="HC40" s="167"/>
      <c r="HD40" s="167"/>
      <c r="HE40" s="167"/>
      <c r="HF40" s="167"/>
      <c r="HG40" s="167"/>
      <c r="HH40" s="167"/>
      <c r="HI40" s="167"/>
      <c r="HJ40" s="167"/>
      <c r="HK40" s="167"/>
      <c r="HL40" s="167"/>
      <c r="HM40" s="167"/>
      <c r="HN40" s="167"/>
      <c r="HO40" s="167"/>
      <c r="HP40" s="167"/>
      <c r="HQ40" s="167"/>
      <c r="HR40" s="167"/>
      <c r="HS40" s="167"/>
      <c r="HT40" s="167"/>
      <c r="HU40" s="167"/>
      <c r="HV40" s="167"/>
      <c r="HW40" s="167"/>
      <c r="HX40" s="167"/>
      <c r="HY40" s="167"/>
      <c r="HZ40" s="167"/>
      <c r="IA40" s="167"/>
      <c r="IB40" s="167"/>
      <c r="IC40" s="167"/>
      <c r="ID40" s="167"/>
      <c r="IE40" s="167"/>
      <c r="IF40" s="167"/>
      <c r="IG40" s="167"/>
      <c r="IH40" s="167"/>
      <c r="II40" s="167"/>
      <c r="IJ40" s="167"/>
      <c r="IK40" s="167"/>
      <c r="IL40" s="167"/>
      <c r="IM40" s="167"/>
      <c r="IN40" s="167"/>
      <c r="IO40" s="167"/>
      <c r="IP40" s="167"/>
      <c r="IQ40" s="167"/>
      <c r="IR40" s="167"/>
      <c r="IS40" s="167"/>
    </row>
    <row r="41" spans="1:253" s="43" customFormat="1" ht="18" customHeight="1" x14ac:dyDescent="0.15">
      <c r="A41" s="105"/>
      <c r="B41" s="106"/>
      <c r="C41" s="374"/>
      <c r="D41" s="375"/>
      <c r="E41" s="107"/>
      <c r="F41" s="108"/>
      <c r="G41" s="374"/>
      <c r="H41" s="377"/>
      <c r="I41" s="109"/>
      <c r="J41" s="107"/>
      <c r="K41" s="108"/>
      <c r="L41" s="380"/>
      <c r="M41" s="381"/>
      <c r="N41" s="375"/>
      <c r="O41" s="110"/>
      <c r="P41" s="374"/>
      <c r="Q41" s="380"/>
      <c r="R41" s="111"/>
      <c r="S41" s="380"/>
      <c r="T41" s="381"/>
      <c r="U41" s="388"/>
      <c r="V41" s="399"/>
      <c r="W41" s="391"/>
      <c r="X41" s="39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</row>
    <row r="42" spans="1:253" s="43" customFormat="1" ht="18" customHeight="1" x14ac:dyDescent="0.15">
      <c r="A42" s="389"/>
      <c r="B42" s="390"/>
      <c r="C42" s="391"/>
      <c r="D42" s="392"/>
      <c r="E42" s="393"/>
      <c r="F42" s="394"/>
      <c r="G42" s="391"/>
      <c r="H42" s="395"/>
      <c r="I42" s="396"/>
      <c r="J42" s="393"/>
      <c r="K42" s="394"/>
      <c r="L42" s="397"/>
      <c r="M42" s="398"/>
      <c r="N42" s="392"/>
      <c r="O42" s="399"/>
      <c r="P42" s="391"/>
      <c r="Q42" s="397"/>
      <c r="R42" s="400"/>
      <c r="S42" s="397"/>
      <c r="T42" s="398"/>
      <c r="U42" s="401"/>
      <c r="V42" s="399"/>
      <c r="W42" s="391"/>
      <c r="X42" s="39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</row>
    <row r="43" spans="1:253" ht="18" customHeight="1" x14ac:dyDescent="0.15">
      <c r="A43" s="99" t="s">
        <v>20</v>
      </c>
      <c r="B43" s="65"/>
      <c r="C43" s="305"/>
      <c r="D43" s="367"/>
      <c r="E43" s="984"/>
      <c r="F43" s="985"/>
      <c r="G43" s="305"/>
      <c r="H43" s="344"/>
      <c r="I43" s="983"/>
      <c r="J43" s="984"/>
      <c r="K43" s="985"/>
      <c r="L43" s="846"/>
      <c r="M43" s="847"/>
      <c r="N43" s="367"/>
      <c r="O43" s="66"/>
      <c r="P43" s="305"/>
      <c r="Q43" s="306"/>
      <c r="R43" s="65"/>
      <c r="S43" s="846"/>
      <c r="T43" s="847"/>
      <c r="U43" s="367"/>
      <c r="V43" s="66"/>
      <c r="W43" s="305"/>
      <c r="X43" s="306"/>
    </row>
    <row r="44" spans="1:253" s="167" customFormat="1" ht="18" customHeight="1" x14ac:dyDescent="0.15">
      <c r="A44" s="195">
        <f>SUM(C44+G44+L44+P44+S44+W44)</f>
        <v>36070</v>
      </c>
      <c r="B44" s="220" t="s">
        <v>9</v>
      </c>
      <c r="C44" s="333">
        <f>SUM(C17,C32,C40)</f>
        <v>17710</v>
      </c>
      <c r="D44" s="376">
        <f>SUM(D17,D32,D40)</f>
        <v>0</v>
      </c>
      <c r="E44" s="987" t="s">
        <v>9</v>
      </c>
      <c r="F44" s="988"/>
      <c r="G44" s="333">
        <f>SUM(G17,G32,G40)</f>
        <v>8110</v>
      </c>
      <c r="H44" s="378">
        <f>SUM(H17,H32,H40)</f>
        <v>0</v>
      </c>
      <c r="I44" s="986" t="s">
        <v>9</v>
      </c>
      <c r="J44" s="987"/>
      <c r="K44" s="988"/>
      <c r="L44" s="877">
        <f>SUM(L17,L32,L40)</f>
        <v>6700</v>
      </c>
      <c r="M44" s="878"/>
      <c r="N44" s="382">
        <f>SUM(N17,N32,N40)</f>
        <v>0</v>
      </c>
      <c r="O44" s="221" t="s">
        <v>9</v>
      </c>
      <c r="P44" s="333">
        <f>SUM(P17,P32)</f>
        <v>1830</v>
      </c>
      <c r="Q44" s="378">
        <f>SUM(Q17,Q32)</f>
        <v>0</v>
      </c>
      <c r="R44" s="220" t="s">
        <v>9</v>
      </c>
      <c r="S44" s="877">
        <f>SUM(S17,S40)</f>
        <v>380</v>
      </c>
      <c r="T44" s="878"/>
      <c r="U44" s="382">
        <f>SUM(U17)</f>
        <v>0</v>
      </c>
      <c r="V44" s="221" t="s">
        <v>9</v>
      </c>
      <c r="W44" s="333">
        <f>SUM(W17,W32)</f>
        <v>1340</v>
      </c>
      <c r="X44" s="378">
        <f>SUM(X17,X32)</f>
        <v>0</v>
      </c>
    </row>
    <row r="45" spans="1:253" s="167" customFormat="1" ht="18" customHeight="1" x14ac:dyDescent="0.15">
      <c r="A45" s="216" t="s">
        <v>65</v>
      </c>
      <c r="B45" s="217"/>
      <c r="C45" s="185"/>
      <c r="D45" s="209"/>
      <c r="E45" s="989"/>
      <c r="F45" s="979"/>
      <c r="G45" s="185"/>
      <c r="H45" s="519"/>
      <c r="I45" s="980"/>
      <c r="J45" s="981"/>
      <c r="K45" s="982"/>
      <c r="L45" s="978"/>
      <c r="M45" s="979"/>
      <c r="N45" s="209"/>
      <c r="O45" s="218"/>
      <c r="P45" s="157"/>
      <c r="Q45" s="161"/>
      <c r="R45" s="219"/>
      <c r="S45" s="978"/>
      <c r="T45" s="979"/>
      <c r="U45" s="209"/>
      <c r="V45" s="218"/>
      <c r="W45" s="305"/>
      <c r="X45" s="306"/>
    </row>
    <row r="46" spans="1:253" ht="32.25" customHeight="1" x14ac:dyDescent="0.15">
      <c r="A46" s="474">
        <f>SUM(B46:X46,W40)</f>
        <v>285720</v>
      </c>
      <c r="B46" s="933">
        <f>松山市!C44+中予地区!C45+南予地区①!C46+南予地区②!C48+東予地区①!C44+東予地区②!C44</f>
        <v>170960</v>
      </c>
      <c r="C46" s="934"/>
      <c r="D46" s="935"/>
      <c r="E46" s="959">
        <f>松山市!G44+中予地区!G45+南予地区①!G46+南予地区②!G48+東予地区①!G44+東予地区②!G44</f>
        <v>46660</v>
      </c>
      <c r="F46" s="960"/>
      <c r="G46" s="960"/>
      <c r="H46" s="960"/>
      <c r="I46" s="936">
        <f>松山市!L44+中予地区!L45+南予地区①!L46+南予地区②!L48+東予地区①!L44+東予地区②!L44</f>
        <v>43000</v>
      </c>
      <c r="J46" s="937"/>
      <c r="K46" s="937"/>
      <c r="L46" s="937"/>
      <c r="M46" s="937"/>
      <c r="N46" s="938"/>
      <c r="O46" s="975">
        <f>松山市!P44+中予地区!P45+南予地区①!P46+南予地区②!P48+東予地区①!P44+東予地区②!P44</f>
        <v>10610</v>
      </c>
      <c r="P46" s="976"/>
      <c r="Q46" s="977"/>
      <c r="R46" s="956">
        <f>松山市!S44+中予地区!S45+南予地区①!S46+南予地区②!S48+東予地区①!S44+東予地区②!S44</f>
        <v>3930</v>
      </c>
      <c r="S46" s="957"/>
      <c r="T46" s="957"/>
      <c r="U46" s="958"/>
      <c r="V46" s="947">
        <f>松山市!W44+中予地区!W45+南予地区①!W46+南予地区②!W48+東予地区①!W44+東予地区②!W44</f>
        <v>10330</v>
      </c>
      <c r="W46" s="948"/>
      <c r="X46" s="948"/>
    </row>
    <row r="47" spans="1:253" ht="15" customHeight="1" x14ac:dyDescent="0.15"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712" t="str">
        <f>市郡別!P43</f>
        <v>2024年10月現在</v>
      </c>
      <c r="X47" s="713"/>
    </row>
    <row r="48" spans="1:25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</sheetData>
  <sheetProtection algorithmName="SHA-512" hashValue="3tdUyXZ7xVBe5nPxoLernCQVnvOFvAS1x57ezHDfHwHiAEzffSJEktKvAalkB1c4PmygXtc0hmc5J1ov1VKJ4A==" saltValue="gMsCrJc5+UF0mwN82QBNCw==" spinCount="100000" sheet="1" selectLockedCells="1"/>
  <mergeCells count="184">
    <mergeCell ref="E37:F37"/>
    <mergeCell ref="I36:K36"/>
    <mergeCell ref="I45:K45"/>
    <mergeCell ref="I43:K43"/>
    <mergeCell ref="I44:K44"/>
    <mergeCell ref="I39:K39"/>
    <mergeCell ref="E43:F43"/>
    <mergeCell ref="E39:F39"/>
    <mergeCell ref="L44:M44"/>
    <mergeCell ref="E44:F44"/>
    <mergeCell ref="E45:F45"/>
    <mergeCell ref="E40:F40"/>
    <mergeCell ref="I34:K34"/>
    <mergeCell ref="I35:K35"/>
    <mergeCell ref="L34:M34"/>
    <mergeCell ref="W47:X47"/>
    <mergeCell ref="L36:M36"/>
    <mergeCell ref="I37:K37"/>
    <mergeCell ref="L37:M37"/>
    <mergeCell ref="I40:K40"/>
    <mergeCell ref="I38:K38"/>
    <mergeCell ref="V36:X36"/>
    <mergeCell ref="O46:Q46"/>
    <mergeCell ref="S44:T44"/>
    <mergeCell ref="L45:M45"/>
    <mergeCell ref="S45:T45"/>
    <mergeCell ref="S25:T25"/>
    <mergeCell ref="S24:T24"/>
    <mergeCell ref="S26:T26"/>
    <mergeCell ref="L38:M38"/>
    <mergeCell ref="L35:M35"/>
    <mergeCell ref="S35:T35"/>
    <mergeCell ref="S32:T32"/>
    <mergeCell ref="S33:T33"/>
    <mergeCell ref="S43:T43"/>
    <mergeCell ref="S29:T29"/>
    <mergeCell ref="L43:M43"/>
    <mergeCell ref="L27:M27"/>
    <mergeCell ref="L28:M28"/>
    <mergeCell ref="L33:M33"/>
    <mergeCell ref="S27:T27"/>
    <mergeCell ref="S28:T28"/>
    <mergeCell ref="L39:M39"/>
    <mergeCell ref="L40:M40"/>
    <mergeCell ref="S39:T39"/>
    <mergeCell ref="L29:M29"/>
    <mergeCell ref="L30:M30"/>
    <mergeCell ref="S30:T30"/>
    <mergeCell ref="S34:T34"/>
    <mergeCell ref="S40:T40"/>
    <mergeCell ref="L22:M22"/>
    <mergeCell ref="L14:M14"/>
    <mergeCell ref="L18:M18"/>
    <mergeCell ref="L19:M19"/>
    <mergeCell ref="L15:M15"/>
    <mergeCell ref="L16:M16"/>
    <mergeCell ref="L17:M17"/>
    <mergeCell ref="S23:T23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21:T21"/>
    <mergeCell ref="S22:T22"/>
    <mergeCell ref="S19:T19"/>
    <mergeCell ref="S20:T20"/>
    <mergeCell ref="B4:D4"/>
    <mergeCell ref="E4:H4"/>
    <mergeCell ref="F2:H2"/>
    <mergeCell ref="E5:F5"/>
    <mergeCell ref="O1:S1"/>
    <mergeCell ref="M1:N1"/>
    <mergeCell ref="F1:L1"/>
    <mergeCell ref="A1:E1"/>
    <mergeCell ref="I2:L2"/>
    <mergeCell ref="M2:N2"/>
    <mergeCell ref="A2:E2"/>
    <mergeCell ref="S5:T5"/>
    <mergeCell ref="T2:X2"/>
    <mergeCell ref="O2:S2"/>
    <mergeCell ref="A4:A5"/>
    <mergeCell ref="R4:U4"/>
    <mergeCell ref="L5:M5"/>
    <mergeCell ref="L6:M6"/>
    <mergeCell ref="L7:M7"/>
    <mergeCell ref="L8:M8"/>
    <mergeCell ref="L9:M9"/>
    <mergeCell ref="T1:X1"/>
    <mergeCell ref="I5:K5"/>
    <mergeCell ref="V4:X4"/>
    <mergeCell ref="O4:Q4"/>
    <mergeCell ref="I4:N4"/>
    <mergeCell ref="S6:T6"/>
    <mergeCell ref="S7:T7"/>
    <mergeCell ref="S8:T8"/>
    <mergeCell ref="S9:T9"/>
    <mergeCell ref="I8:K8"/>
    <mergeCell ref="I9:K9"/>
    <mergeCell ref="I15:K15"/>
    <mergeCell ref="I16:K16"/>
    <mergeCell ref="I17:K17"/>
    <mergeCell ref="I14:K14"/>
    <mergeCell ref="I12:K12"/>
    <mergeCell ref="I13:K13"/>
    <mergeCell ref="I20:K20"/>
    <mergeCell ref="I10:K10"/>
    <mergeCell ref="I11:K11"/>
    <mergeCell ref="A36:A38"/>
    <mergeCell ref="V46:X46"/>
    <mergeCell ref="L31:N31"/>
    <mergeCell ref="P31:Q31"/>
    <mergeCell ref="S31:U31"/>
    <mergeCell ref="L32:M32"/>
    <mergeCell ref="E38:F38"/>
    <mergeCell ref="A18:A31"/>
    <mergeCell ref="C31:D31"/>
    <mergeCell ref="I21:K21"/>
    <mergeCell ref="E18:F18"/>
    <mergeCell ref="E19:F19"/>
    <mergeCell ref="E20:F20"/>
    <mergeCell ref="I22:K22"/>
    <mergeCell ref="I23:K23"/>
    <mergeCell ref="E21:F21"/>
    <mergeCell ref="E23:F23"/>
    <mergeCell ref="E27:F27"/>
    <mergeCell ref="E22:F22"/>
    <mergeCell ref="L24:M24"/>
    <mergeCell ref="I30:K30"/>
    <mergeCell ref="I25:K25"/>
    <mergeCell ref="R46:U46"/>
    <mergeCell ref="E46:H46"/>
    <mergeCell ref="A6:A16"/>
    <mergeCell ref="I18:K18"/>
    <mergeCell ref="I19:K19"/>
    <mergeCell ref="I32:K32"/>
    <mergeCell ref="E9:F9"/>
    <mergeCell ref="E14:F14"/>
    <mergeCell ref="E30:F30"/>
    <mergeCell ref="E31:F31"/>
    <mergeCell ref="E33:F33"/>
    <mergeCell ref="E29:F29"/>
    <mergeCell ref="E24:F24"/>
    <mergeCell ref="E32:F32"/>
    <mergeCell ref="E25:F25"/>
    <mergeCell ref="E28:F28"/>
    <mergeCell ref="E26:F26"/>
    <mergeCell ref="I26:K26"/>
    <mergeCell ref="I27:K27"/>
    <mergeCell ref="I28:K28"/>
    <mergeCell ref="I24:K24"/>
    <mergeCell ref="I29:K29"/>
    <mergeCell ref="I31:K31"/>
    <mergeCell ref="E16:F16"/>
    <mergeCell ref="I33:K33"/>
    <mergeCell ref="E17:F17"/>
    <mergeCell ref="B46:D46"/>
    <mergeCell ref="I46:N46"/>
    <mergeCell ref="E6:F6"/>
    <mergeCell ref="E7:F7"/>
    <mergeCell ref="E10:F10"/>
    <mergeCell ref="E11:F11"/>
    <mergeCell ref="E12:F12"/>
    <mergeCell ref="E13:F13"/>
    <mergeCell ref="E8:F8"/>
    <mergeCell ref="E15:F15"/>
    <mergeCell ref="E34:F34"/>
    <mergeCell ref="E35:F35"/>
    <mergeCell ref="E36:F36"/>
    <mergeCell ref="L25:M25"/>
    <mergeCell ref="L26:M26"/>
    <mergeCell ref="L10:M10"/>
    <mergeCell ref="L11:M11"/>
    <mergeCell ref="L12:M12"/>
    <mergeCell ref="L13:M13"/>
    <mergeCell ref="L20:M20"/>
    <mergeCell ref="L23:M23"/>
    <mergeCell ref="L21:M21"/>
    <mergeCell ref="I6:K6"/>
    <mergeCell ref="I7:K7"/>
  </mergeCells>
  <phoneticPr fontId="3"/>
  <dataValidations count="2">
    <dataValidation type="decimal" operator="lessThanOrEqual" allowBlank="1" showInputMessage="1" showErrorMessage="1" sqref="D6:D10 X18:X21 X37:X39 X12 D18:D29 H14:H15 X25 D36:D39 Q21 Q29 X14:X15 X29 H6:H10 H36:H39 Q19 D14:D16 H27:H29 X23 N22 H18:H25 Q6:Q15 X6:X9" xr:uid="{00000000-0002-0000-0600-000000000000}">
      <formula1>C6</formula1>
    </dataValidation>
    <dataValidation type="decimal" operator="lessThanOrEqual" allowBlank="1" showInputMessage="1" showErrorMessage="1" sqref="N6:N10 N28:N29 N23:N25 U15 U6:U8 N36:N39 N18:N21 N14:N16" xr:uid="{00000000-0002-0000-06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4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44</vt:i4>
      </vt:variant>
    </vt:vector>
  </HeadingPairs>
  <TitlesOfParts>
    <vt:vector size="51" baseType="lpstr">
      <vt:lpstr>市郡別</vt:lpstr>
      <vt:lpstr>松山市</vt:lpstr>
      <vt:lpstr>中予地区</vt:lpstr>
      <vt:lpstr>南予地区①</vt:lpstr>
      <vt:lpstr>南予地区②</vt:lpstr>
      <vt:lpstr>東予地区①</vt:lpstr>
      <vt:lpstr>東予地区②</vt:lpstr>
      <vt:lpstr>市郡別!Print_Area</vt:lpstr>
      <vt:lpstr>松山市!Print_Area</vt:lpstr>
      <vt:lpstr>中予地区!Print_Area</vt:lpstr>
      <vt:lpstr>東予地区①!Print_Area</vt:lpstr>
      <vt:lpstr>東予地区②!Print_Area</vt:lpstr>
      <vt:lpstr>南予地区①!Print_Area</vt:lpstr>
      <vt:lpstr>南予地区②!Print_Area</vt:lpstr>
      <vt:lpstr>市郡別!サイズ2</vt:lpstr>
      <vt:lpstr>サイズ3</vt:lpstr>
      <vt:lpstr>サイズ4</vt:lpstr>
      <vt:lpstr>サイズ5</vt:lpstr>
      <vt:lpstr>サイズ6</vt:lpstr>
      <vt:lpstr>サイズ7</vt:lpstr>
      <vt:lpstr>サイズ8</vt:lpstr>
      <vt:lpstr>タイトル等3</vt:lpstr>
      <vt:lpstr>タイトル等4</vt:lpstr>
      <vt:lpstr>タイトル等5</vt:lpstr>
      <vt:lpstr>タイトル等6</vt:lpstr>
      <vt:lpstr>タイトル等7</vt:lpstr>
      <vt:lpstr>タイトル等8</vt:lpstr>
      <vt:lpstr>広告主名3</vt:lpstr>
      <vt:lpstr>広告主名4</vt:lpstr>
      <vt:lpstr>広告主名5</vt:lpstr>
      <vt:lpstr>広告主名6</vt:lpstr>
      <vt:lpstr>広告主名7</vt:lpstr>
      <vt:lpstr>広告主名8</vt:lpstr>
      <vt:lpstr>申込者名3</vt:lpstr>
      <vt:lpstr>申込者名4</vt:lpstr>
      <vt:lpstr>申込者名5</vt:lpstr>
      <vt:lpstr>申込者名6</vt:lpstr>
      <vt:lpstr>申込者名7</vt:lpstr>
      <vt:lpstr>申込者名8</vt:lpstr>
      <vt:lpstr>折込指定日3</vt:lpstr>
      <vt:lpstr>折込指定日4</vt:lpstr>
      <vt:lpstr>折込指定日5</vt:lpstr>
      <vt:lpstr>折込指定日6</vt:lpstr>
      <vt:lpstr>折込指定日7</vt:lpstr>
      <vt:lpstr>折込指定日8</vt:lpstr>
      <vt:lpstr>折込総数3</vt:lpstr>
      <vt:lpstr>折込総数4</vt:lpstr>
      <vt:lpstr>折込総数5</vt:lpstr>
      <vt:lpstr>折込総数6</vt:lpstr>
      <vt:lpstr>折込総数7</vt:lpstr>
      <vt:lpstr>折込総数8</vt:lpstr>
    </vt:vector>
  </TitlesOfParts>
  <Company>ウエイ企画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WS107</cp:lastModifiedBy>
  <cp:lastPrinted>2024-09-19T02:30:02Z</cp:lastPrinted>
  <dcterms:created xsi:type="dcterms:W3CDTF">2000-04-21T08:06:23Z</dcterms:created>
  <dcterms:modified xsi:type="dcterms:W3CDTF">2024-09-27T05:40:30Z</dcterms:modified>
</cp:coreProperties>
</file>