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WS107\Desktop\"/>
    </mc:Choice>
  </mc:AlternateContent>
  <xr:revisionPtr revIDLastSave="0" documentId="13_ncr:1_{2FFE6AEB-23A4-4E4C-86E6-7C1B634BC348}" xr6:coauthVersionLast="45" xr6:coauthVersionMax="45" xr10:uidLastSave="{00000000-0000-0000-0000-000000000000}"/>
  <bookViews>
    <workbookView xWindow="-120" yWindow="-120" windowWidth="29040" windowHeight="15840" tabRatio="573" xr2:uid="{00000000-000D-0000-FFFF-FFFF00000000}"/>
  </bookViews>
  <sheets>
    <sheet name="市郡別" sheetId="11" r:id="rId1"/>
    <sheet name="松山市" sheetId="3" r:id="rId2"/>
    <sheet name="中予地区" sheetId="4" r:id="rId3"/>
    <sheet name="南予地区①" sheetId="5" r:id="rId4"/>
    <sheet name="南予地区②" sheetId="6" r:id="rId5"/>
    <sheet name="東予地区①" sheetId="7" r:id="rId6"/>
    <sheet name="東予地区②" sheetId="8" r:id="rId7"/>
  </sheets>
  <definedNames>
    <definedName name="_xlnm.Print_Area" localSheetId="0">市郡別!$A$2:$P$43</definedName>
    <definedName name="_xlnm.Print_Area" localSheetId="1">松山市!$A$1:$Y$45</definedName>
    <definedName name="_xlnm.Print_Area" localSheetId="2">中予地区!$A$1:$Y$46</definedName>
    <definedName name="_xlnm.Print_Area" localSheetId="5">東予地区①!$A$1:$Y$45</definedName>
    <definedName name="_xlnm.Print_Area" localSheetId="6">東予地区②!$A$1:$Y$47</definedName>
    <definedName name="_xlnm.Print_Area" localSheetId="3">南予地区①!$A$1:$Y$47</definedName>
    <definedName name="_xlnm.Print_Area" localSheetId="4">南予地区②!$A$1:$Y$49</definedName>
    <definedName name="サイズ1">#REF!</definedName>
    <definedName name="サイズ2" localSheetId="0">市郡別!$G$3</definedName>
    <definedName name="サイズ2">#REF!</definedName>
    <definedName name="サイズ3">松山市!$G$2</definedName>
    <definedName name="サイズ4">中予地区!$G$2</definedName>
    <definedName name="サイズ5">南予地区①!$G$2</definedName>
    <definedName name="サイズ6">南予地区②!$G$2</definedName>
    <definedName name="サイズ7">東予地区①!$G$2</definedName>
    <definedName name="サイズ8">東予地区②!$G$2</definedName>
    <definedName name="タイトル等1">#REF!</definedName>
    <definedName name="タイトル等2">#REF!</definedName>
    <definedName name="タイトル等3">松山市!$O$2</definedName>
    <definedName name="タイトル等4">中予地区!$O$2</definedName>
    <definedName name="タイトル等5">南予地区①!$O$2</definedName>
    <definedName name="タイトル等6">南予地区②!$O$2</definedName>
    <definedName name="タイトル等7">東予地区①!$O$2</definedName>
    <definedName name="タイトル等8">東予地区②!$O$2</definedName>
    <definedName name="広告主名1">#REF!</definedName>
    <definedName name="広告主名2">#REF!</definedName>
    <definedName name="広告主名3">松山市!$I$2</definedName>
    <definedName name="広告主名4">中予地区!$I$2</definedName>
    <definedName name="広告主名5">南予地区①!$I$2</definedName>
    <definedName name="広告主名6">南予地区②!$I$2</definedName>
    <definedName name="広告主名7">東予地区①!$I$2</definedName>
    <definedName name="広告主名8">東予地区②!$I$2</definedName>
    <definedName name="申込者名1">#REF!</definedName>
    <definedName name="申込者名2">#REF!</definedName>
    <definedName name="申込者名3">松山市!$R$2</definedName>
    <definedName name="申込者名4">中予地区!$R$2</definedName>
    <definedName name="申込者名5">南予地区①!$R$2</definedName>
    <definedName name="申込者名6">南予地区②!$R$2</definedName>
    <definedName name="申込者名7">東予地区①!$R$2</definedName>
    <definedName name="申込者名8">東予地区②!$R$2</definedName>
    <definedName name="折込指定日1">#REF!</definedName>
    <definedName name="折込指定日2">#REF!</definedName>
    <definedName name="折込指定日3">松山市!$A$2</definedName>
    <definedName name="折込指定日4">中予地区!$A$2</definedName>
    <definedName name="折込指定日5">南予地区①!$A$2</definedName>
    <definedName name="折込指定日6">南予地区②!$A$2</definedName>
    <definedName name="折込指定日7">東予地区①!$A$2</definedName>
    <definedName name="折込指定日8">東予地区②!$A$2</definedName>
    <definedName name="折込総数1">#REF!</definedName>
    <definedName name="折込総数2">#REF!</definedName>
    <definedName name="折込総数3">松山市!$C$2</definedName>
    <definedName name="折込総数4">中予地区!$C$2</definedName>
    <definedName name="折込総数5">南予地区①!$C$2</definedName>
    <definedName name="折込総数6">南予地区②!$C$2</definedName>
    <definedName name="折込総数7">東予地区①!$C$2</definedName>
    <definedName name="折込総数8">東予地区②!$C$2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31" i="7" l="1"/>
  <c r="P31" i="7"/>
  <c r="H32" i="5" l="1"/>
  <c r="H27" i="5"/>
  <c r="G32" i="5"/>
  <c r="X31" i="7" l="1"/>
  <c r="W31" i="7"/>
  <c r="S31" i="7"/>
  <c r="L31" i="7"/>
  <c r="E46" i="11" l="1"/>
  <c r="W21" i="5" l="1"/>
  <c r="L21" i="7" l="1"/>
  <c r="N44" i="3" l="1"/>
  <c r="L44" i="3"/>
  <c r="N21" i="5" l="1"/>
  <c r="L21" i="5"/>
  <c r="L13" i="4" l="1"/>
  <c r="G13" i="4"/>
  <c r="P13" i="4"/>
  <c r="S13" i="4"/>
  <c r="W13" i="4"/>
  <c r="P43" i="11" l="1"/>
  <c r="X32" i="5" l="1"/>
  <c r="W32" i="5"/>
  <c r="X27" i="5"/>
  <c r="W27" i="5"/>
  <c r="N14" i="6" l="1"/>
  <c r="X14" i="6"/>
  <c r="W14" i="6"/>
  <c r="L14" i="6"/>
  <c r="L13" i="7" l="1"/>
  <c r="N31" i="7"/>
  <c r="X40" i="8" l="1"/>
  <c r="N29" i="11" s="1"/>
  <c r="P29" i="11" s="1"/>
  <c r="W40" i="8"/>
  <c r="D43" i="5"/>
  <c r="C19" i="11"/>
  <c r="C43" i="5"/>
  <c r="B19" i="11" s="1"/>
  <c r="W47" i="8"/>
  <c r="W45" i="7"/>
  <c r="W49" i="6"/>
  <c r="W47" i="5"/>
  <c r="W46" i="4"/>
  <c r="W45" i="3"/>
  <c r="M16" i="11"/>
  <c r="G31" i="7"/>
  <c r="E25" i="11" s="1"/>
  <c r="Q17" i="8"/>
  <c r="J26" i="11" s="1"/>
  <c r="P17" i="8"/>
  <c r="I26" i="11" s="1"/>
  <c r="U44" i="3"/>
  <c r="L9" i="11" s="1"/>
  <c r="X44" i="3"/>
  <c r="N9" i="11" s="1"/>
  <c r="G44" i="3"/>
  <c r="E9" i="11" s="1"/>
  <c r="H44" i="3"/>
  <c r="C31" i="7"/>
  <c r="B25" i="11" s="1"/>
  <c r="N40" i="8"/>
  <c r="H28" i="11" s="1"/>
  <c r="L40" i="8"/>
  <c r="G28" i="11" s="1"/>
  <c r="H40" i="8"/>
  <c r="F28" i="11" s="1"/>
  <c r="H17" i="8"/>
  <c r="H32" i="8"/>
  <c r="H34" i="8" s="1"/>
  <c r="C40" i="8"/>
  <c r="B28" i="11" s="1"/>
  <c r="W13" i="7"/>
  <c r="M23" i="11" s="1"/>
  <c r="Q10" i="5"/>
  <c r="P10" i="5"/>
  <c r="I15" i="11"/>
  <c r="D13" i="4"/>
  <c r="C10" i="11" s="1"/>
  <c r="W32" i="8"/>
  <c r="M27" i="11" s="1"/>
  <c r="X32" i="8"/>
  <c r="N27" i="11" s="1"/>
  <c r="U17" i="8"/>
  <c r="U44" i="8"/>
  <c r="S17" i="8"/>
  <c r="S44" i="8" s="1"/>
  <c r="P44" i="3"/>
  <c r="I9" i="11" s="1"/>
  <c r="Q44" i="3"/>
  <c r="J9" i="11" s="1"/>
  <c r="U21" i="7"/>
  <c r="L24" i="11" s="1"/>
  <c r="S21" i="7"/>
  <c r="K24" i="11" s="1"/>
  <c r="U43" i="5"/>
  <c r="X10" i="5"/>
  <c r="N15" i="11"/>
  <c r="W10" i="5"/>
  <c r="M15" i="11" s="1"/>
  <c r="U10" i="5"/>
  <c r="S10" i="5"/>
  <c r="K15" i="11" s="1"/>
  <c r="W17" i="8"/>
  <c r="X17" i="8"/>
  <c r="N26" i="11" s="1"/>
  <c r="G32" i="8"/>
  <c r="E27" i="11" s="1"/>
  <c r="Q13" i="7"/>
  <c r="J23" i="11"/>
  <c r="X13" i="7"/>
  <c r="N23" i="11" s="1"/>
  <c r="A2" i="4"/>
  <c r="H20" i="11"/>
  <c r="N24" i="6"/>
  <c r="H21" i="11"/>
  <c r="N31" i="6"/>
  <c r="H22" i="11"/>
  <c r="N20" i="11"/>
  <c r="X24" i="6"/>
  <c r="N21" i="11"/>
  <c r="X31" i="6"/>
  <c r="D14" i="6"/>
  <c r="D24" i="6"/>
  <c r="C21" i="11"/>
  <c r="D31" i="6"/>
  <c r="C22" i="11" s="1"/>
  <c r="H14" i="6"/>
  <c r="H48" i="6" s="1"/>
  <c r="H24" i="6"/>
  <c r="H31" i="6"/>
  <c r="Q14" i="6"/>
  <c r="Q48" i="6" s="1"/>
  <c r="U14" i="6"/>
  <c r="U48" i="6" s="1"/>
  <c r="U31" i="6"/>
  <c r="D17" i="8"/>
  <c r="C26" i="11" s="1"/>
  <c r="D32" i="8"/>
  <c r="C27" i="11" s="1"/>
  <c r="D40" i="8"/>
  <c r="C28" i="11" s="1"/>
  <c r="N17" i="8"/>
  <c r="H26" i="11" s="1"/>
  <c r="N32" i="8"/>
  <c r="Q32" i="8"/>
  <c r="J27" i="11" s="1"/>
  <c r="T2" i="8"/>
  <c r="O2" i="8"/>
  <c r="M2" i="8"/>
  <c r="D44" i="3"/>
  <c r="C9" i="11" s="1"/>
  <c r="D17" i="4"/>
  <c r="C11" i="11"/>
  <c r="D25" i="4"/>
  <c r="C12" i="11" s="1"/>
  <c r="D32" i="4"/>
  <c r="C13" i="11"/>
  <c r="D39" i="4"/>
  <c r="C14" i="11"/>
  <c r="D10" i="5"/>
  <c r="C15" i="11" s="1"/>
  <c r="D21" i="5"/>
  <c r="C16" i="11"/>
  <c r="D32" i="5"/>
  <c r="C18" i="11"/>
  <c r="D13" i="7"/>
  <c r="C23" i="11" s="1"/>
  <c r="D21" i="7"/>
  <c r="C24" i="11" s="1"/>
  <c r="D31" i="7"/>
  <c r="C25" i="11" s="1"/>
  <c r="H13" i="4"/>
  <c r="F10" i="11"/>
  <c r="H17" i="4"/>
  <c r="F11" i="11"/>
  <c r="H25" i="4"/>
  <c r="F12" i="11" s="1"/>
  <c r="H32" i="4"/>
  <c r="F13" i="11"/>
  <c r="H39" i="4"/>
  <c r="F14" i="11"/>
  <c r="H10" i="5"/>
  <c r="F15" i="11"/>
  <c r="H21" i="5"/>
  <c r="F16" i="11"/>
  <c r="F17" i="11"/>
  <c r="H43" i="5"/>
  <c r="F19" i="11"/>
  <c r="H13" i="7"/>
  <c r="F23" i="11" s="1"/>
  <c r="H21" i="7"/>
  <c r="F24" i="11"/>
  <c r="H31" i="7"/>
  <c r="N39" i="4"/>
  <c r="H14" i="11"/>
  <c r="N32" i="4"/>
  <c r="H13" i="11" s="1"/>
  <c r="N25" i="4"/>
  <c r="H12" i="11"/>
  <c r="N17" i="4"/>
  <c r="N13" i="4"/>
  <c r="H10" i="11" s="1"/>
  <c r="N10" i="5"/>
  <c r="H15" i="11"/>
  <c r="H16" i="11"/>
  <c r="N27" i="5"/>
  <c r="H17" i="11"/>
  <c r="N32" i="5"/>
  <c r="H18" i="11"/>
  <c r="N43" i="5"/>
  <c r="H19" i="11"/>
  <c r="N13" i="7"/>
  <c r="N21" i="7"/>
  <c r="H24" i="11" s="1"/>
  <c r="H25" i="11"/>
  <c r="Q13" i="4"/>
  <c r="J10" i="11" s="1"/>
  <c r="Q17" i="4"/>
  <c r="J11" i="11" s="1"/>
  <c r="Q25" i="4"/>
  <c r="J12" i="11"/>
  <c r="Q32" i="4"/>
  <c r="J13" i="11"/>
  <c r="Q21" i="5"/>
  <c r="J16" i="11"/>
  <c r="Q27" i="5"/>
  <c r="Q32" i="5"/>
  <c r="J18" i="11"/>
  <c r="Q43" i="5"/>
  <c r="J19" i="11"/>
  <c r="Q21" i="7"/>
  <c r="J24" i="11"/>
  <c r="Q44" i="7"/>
  <c r="J14" i="11"/>
  <c r="J21" i="11"/>
  <c r="J22" i="11"/>
  <c r="L27" i="11"/>
  <c r="U32" i="4"/>
  <c r="L13" i="11"/>
  <c r="U25" i="4"/>
  <c r="L12" i="11"/>
  <c r="U17" i="4"/>
  <c r="L11" i="11"/>
  <c r="U13" i="4"/>
  <c r="L15" i="11"/>
  <c r="U21" i="5"/>
  <c r="U27" i="5"/>
  <c r="L17" i="11"/>
  <c r="U32" i="5"/>
  <c r="L18" i="11"/>
  <c r="L19" i="11"/>
  <c r="U13" i="7"/>
  <c r="U31" i="7"/>
  <c r="L25" i="11" s="1"/>
  <c r="L21" i="11"/>
  <c r="L22" i="11"/>
  <c r="X13" i="4"/>
  <c r="N10" i="11" s="1"/>
  <c r="X17" i="4"/>
  <c r="N11" i="11"/>
  <c r="X25" i="4"/>
  <c r="N12" i="11"/>
  <c r="X32" i="4"/>
  <c r="N13" i="11" s="1"/>
  <c r="X39" i="4"/>
  <c r="N14" i="11"/>
  <c r="X43" i="5"/>
  <c r="N19" i="11"/>
  <c r="N18" i="11"/>
  <c r="N17" i="11"/>
  <c r="X21" i="5"/>
  <c r="N16" i="11" s="1"/>
  <c r="X21" i="7"/>
  <c r="N24" i="11" s="1"/>
  <c r="N25" i="11"/>
  <c r="A2" i="8"/>
  <c r="M2" i="4"/>
  <c r="D26" i="5"/>
  <c r="D27" i="5"/>
  <c r="F18" i="11"/>
  <c r="T2" i="6"/>
  <c r="O2" i="6"/>
  <c r="M2" i="6"/>
  <c r="U39" i="4"/>
  <c r="L14" i="11"/>
  <c r="A2" i="6"/>
  <c r="T2" i="7"/>
  <c r="O2" i="7"/>
  <c r="M2" i="7"/>
  <c r="A2" i="7"/>
  <c r="T2" i="5"/>
  <c r="O2" i="5"/>
  <c r="M2" i="5"/>
  <c r="A2" i="5"/>
  <c r="T2" i="4"/>
  <c r="O2" i="4"/>
  <c r="C39" i="4"/>
  <c r="B14" i="11" s="1"/>
  <c r="S44" i="3"/>
  <c r="K9" i="11" s="1"/>
  <c r="M29" i="11"/>
  <c r="O29" i="11" s="1"/>
  <c r="M25" i="11"/>
  <c r="W21" i="7"/>
  <c r="W31" i="6"/>
  <c r="M22" i="11" s="1"/>
  <c r="W24" i="6"/>
  <c r="M21" i="11" s="1"/>
  <c r="M20" i="11"/>
  <c r="W43" i="5"/>
  <c r="M19" i="11" s="1"/>
  <c r="M18" i="11"/>
  <c r="W39" i="4"/>
  <c r="M14" i="11" s="1"/>
  <c r="W32" i="4"/>
  <c r="M13" i="11" s="1"/>
  <c r="W25" i="4"/>
  <c r="M12" i="11" s="1"/>
  <c r="W17" i="4"/>
  <c r="M11" i="11" s="1"/>
  <c r="M10" i="11"/>
  <c r="W44" i="3"/>
  <c r="M9" i="11" s="1"/>
  <c r="K27" i="11"/>
  <c r="K25" i="11"/>
  <c r="S13" i="7"/>
  <c r="K23" i="11" s="1"/>
  <c r="S31" i="6"/>
  <c r="K22" i="11"/>
  <c r="K21" i="11"/>
  <c r="S14" i="6"/>
  <c r="K20" i="11" s="1"/>
  <c r="S43" i="5"/>
  <c r="K19" i="11" s="1"/>
  <c r="S32" i="5"/>
  <c r="K18" i="11"/>
  <c r="S27" i="5"/>
  <c r="K17" i="11" s="1"/>
  <c r="S21" i="5"/>
  <c r="K16" i="11"/>
  <c r="S39" i="4"/>
  <c r="K14" i="11"/>
  <c r="S32" i="4"/>
  <c r="K13" i="11" s="1"/>
  <c r="S25" i="4"/>
  <c r="K12" i="11" s="1"/>
  <c r="S17" i="4"/>
  <c r="S45" i="4" s="1"/>
  <c r="K10" i="11"/>
  <c r="P32" i="8"/>
  <c r="I27" i="11" s="1"/>
  <c r="I25" i="11"/>
  <c r="P21" i="7"/>
  <c r="I24" i="11" s="1"/>
  <c r="P13" i="7"/>
  <c r="I23" i="11" s="1"/>
  <c r="I22" i="11"/>
  <c r="I21" i="11"/>
  <c r="P43" i="5"/>
  <c r="I19" i="11" s="1"/>
  <c r="P32" i="5"/>
  <c r="I18" i="11"/>
  <c r="P27" i="5"/>
  <c r="P21" i="5"/>
  <c r="I16" i="11"/>
  <c r="I14" i="11"/>
  <c r="P32" i="4"/>
  <c r="I13" i="11" s="1"/>
  <c r="P25" i="4"/>
  <c r="I12" i="11" s="1"/>
  <c r="P17" i="4"/>
  <c r="I11" i="11"/>
  <c r="I10" i="11"/>
  <c r="L32" i="8"/>
  <c r="L17" i="8"/>
  <c r="G26" i="11" s="1"/>
  <c r="G25" i="11"/>
  <c r="G24" i="11"/>
  <c r="G23" i="11"/>
  <c r="L31" i="6"/>
  <c r="G22" i="11" s="1"/>
  <c r="L24" i="6"/>
  <c r="G21" i="11"/>
  <c r="G20" i="11"/>
  <c r="L43" i="5"/>
  <c r="G19" i="11" s="1"/>
  <c r="L32" i="5"/>
  <c r="G18" i="11"/>
  <c r="L27" i="5"/>
  <c r="G17" i="11" s="1"/>
  <c r="G16" i="11"/>
  <c r="L10" i="5"/>
  <c r="G15" i="11"/>
  <c r="L39" i="4"/>
  <c r="G14" i="11"/>
  <c r="L32" i="4"/>
  <c r="G13" i="11" s="1"/>
  <c r="L25" i="4"/>
  <c r="G12" i="11"/>
  <c r="L17" i="4"/>
  <c r="G11" i="11" s="1"/>
  <c r="G10" i="11"/>
  <c r="G9" i="11"/>
  <c r="G40" i="8"/>
  <c r="E28" i="11" s="1"/>
  <c r="G17" i="8"/>
  <c r="E26" i="11" s="1"/>
  <c r="G21" i="7"/>
  <c r="E24" i="11" s="1"/>
  <c r="G13" i="7"/>
  <c r="E23" i="11" s="1"/>
  <c r="G31" i="6"/>
  <c r="E22" i="11" s="1"/>
  <c r="G24" i="6"/>
  <c r="E21" i="11" s="1"/>
  <c r="G14" i="6"/>
  <c r="E20" i="11" s="1"/>
  <c r="G43" i="5"/>
  <c r="E19" i="11" s="1"/>
  <c r="E18" i="11"/>
  <c r="G27" i="5"/>
  <c r="E17" i="11" s="1"/>
  <c r="G21" i="5"/>
  <c r="E16" i="11" s="1"/>
  <c r="G10" i="5"/>
  <c r="E15" i="11" s="1"/>
  <c r="G39" i="4"/>
  <c r="G32" i="4"/>
  <c r="E13" i="11" s="1"/>
  <c r="G25" i="4"/>
  <c r="E12" i="11" s="1"/>
  <c r="G17" i="4"/>
  <c r="E11" i="11" s="1"/>
  <c r="C32" i="8"/>
  <c r="C17" i="8"/>
  <c r="C21" i="7"/>
  <c r="C13" i="7"/>
  <c r="B23" i="11" s="1"/>
  <c r="C31" i="6"/>
  <c r="C24" i="6"/>
  <c r="B21" i="11" s="1"/>
  <c r="C14" i="6"/>
  <c r="B20" i="11" s="1"/>
  <c r="C32" i="5"/>
  <c r="C27" i="5"/>
  <c r="B17" i="11" s="1"/>
  <c r="C21" i="5"/>
  <c r="B16" i="11" s="1"/>
  <c r="C10" i="5"/>
  <c r="C32" i="4"/>
  <c r="B13" i="11" s="1"/>
  <c r="C25" i="4"/>
  <c r="B12" i="11" s="1"/>
  <c r="C17" i="4"/>
  <c r="B11" i="11" s="1"/>
  <c r="C13" i="4"/>
  <c r="C44" i="3"/>
  <c r="B9" i="11" s="1"/>
  <c r="P14" i="6"/>
  <c r="I20" i="11" s="1"/>
  <c r="T2" i="3"/>
  <c r="O2" i="3"/>
  <c r="M2" i="3"/>
  <c r="A2" i="3"/>
  <c r="F21" i="11"/>
  <c r="H23" i="11"/>
  <c r="U45" i="4"/>
  <c r="H45" i="4"/>
  <c r="L10" i="11"/>
  <c r="H11" i="11"/>
  <c r="L16" i="11"/>
  <c r="N48" i="6"/>
  <c r="N22" i="11"/>
  <c r="F22" i="11"/>
  <c r="U34" i="8"/>
  <c r="L26" i="11"/>
  <c r="L23" i="11"/>
  <c r="F26" i="11"/>
  <c r="J15" i="11"/>
  <c r="X48" i="6"/>
  <c r="H46" i="5"/>
  <c r="C17" i="11"/>
  <c r="U46" i="5"/>
  <c r="L44" i="7"/>
  <c r="K11" i="11" l="1"/>
  <c r="A32" i="5"/>
  <c r="W48" i="6"/>
  <c r="N34" i="8"/>
  <c r="P44" i="8"/>
  <c r="P34" i="8"/>
  <c r="N44" i="7"/>
  <c r="X44" i="7"/>
  <c r="H44" i="7"/>
  <c r="P46" i="5"/>
  <c r="D48" i="6"/>
  <c r="F2" i="6" s="1"/>
  <c r="F25" i="11"/>
  <c r="L20" i="11"/>
  <c r="L32" i="11" s="1"/>
  <c r="J20" i="11"/>
  <c r="F20" i="11"/>
  <c r="P22" i="11"/>
  <c r="P14" i="11"/>
  <c r="P12" i="11"/>
  <c r="P21" i="11"/>
  <c r="J31" i="11"/>
  <c r="P15" i="11"/>
  <c r="P18" i="11"/>
  <c r="P26" i="11"/>
  <c r="P19" i="11"/>
  <c r="N31" i="11"/>
  <c r="L31" i="11"/>
  <c r="P11" i="11"/>
  <c r="P23" i="11"/>
  <c r="W44" i="7"/>
  <c r="G44" i="7"/>
  <c r="O21" i="11"/>
  <c r="A10" i="5"/>
  <c r="G45" i="4"/>
  <c r="P48" i="6"/>
  <c r="M24" i="11"/>
  <c r="U44" i="7"/>
  <c r="A31" i="6"/>
  <c r="G48" i="6"/>
  <c r="O28" i="11"/>
  <c r="E14" i="11"/>
  <c r="E32" i="11" s="1"/>
  <c r="Q45" i="4"/>
  <c r="P24" i="11"/>
  <c r="K26" i="11"/>
  <c r="K32" i="11" s="1"/>
  <c r="L44" i="8"/>
  <c r="S44" i="7"/>
  <c r="S48" i="6"/>
  <c r="A24" i="6"/>
  <c r="C20" i="11"/>
  <c r="B15" i="11"/>
  <c r="O15" i="11" s="1"/>
  <c r="P13" i="11"/>
  <c r="F2" i="3"/>
  <c r="F9" i="11"/>
  <c r="F31" i="11" s="1"/>
  <c r="H9" i="11"/>
  <c r="H31" i="11" s="1"/>
  <c r="G31" i="11"/>
  <c r="Q44" i="8"/>
  <c r="N32" i="11"/>
  <c r="N30" i="11"/>
  <c r="M33" i="11" s="1"/>
  <c r="P28" i="11"/>
  <c r="Q34" i="8"/>
  <c r="F27" i="11"/>
  <c r="D34" i="8"/>
  <c r="N46" i="5"/>
  <c r="X46" i="5"/>
  <c r="P16" i="11"/>
  <c r="A21" i="5"/>
  <c r="D44" i="7"/>
  <c r="D46" i="5"/>
  <c r="P44" i="7"/>
  <c r="J25" i="11"/>
  <c r="X45" i="4"/>
  <c r="M31" i="11"/>
  <c r="W45" i="4"/>
  <c r="P45" i="4"/>
  <c r="L45" i="4"/>
  <c r="N45" i="4"/>
  <c r="H27" i="11"/>
  <c r="Q46" i="5"/>
  <c r="I17" i="11"/>
  <c r="I30" i="11" s="1"/>
  <c r="J17" i="11"/>
  <c r="W34" i="8"/>
  <c r="X44" i="8"/>
  <c r="W44" i="8"/>
  <c r="M26" i="11"/>
  <c r="S34" i="8"/>
  <c r="G34" i="8"/>
  <c r="G44" i="8"/>
  <c r="L34" i="8"/>
  <c r="G27" i="11"/>
  <c r="G32" i="11" s="1"/>
  <c r="A32" i="8"/>
  <c r="A40" i="8"/>
  <c r="C44" i="8"/>
  <c r="B27" i="11"/>
  <c r="B26" i="11"/>
  <c r="C34" i="8"/>
  <c r="A17" i="8"/>
  <c r="O23" i="11"/>
  <c r="A31" i="7"/>
  <c r="A13" i="7"/>
  <c r="C44" i="7"/>
  <c r="D45" i="4"/>
  <c r="B22" i="11"/>
  <c r="O22" i="11" s="1"/>
  <c r="C48" i="6"/>
  <c r="W46" i="5"/>
  <c r="M17" i="11"/>
  <c r="O16" i="11"/>
  <c r="S46" i="5"/>
  <c r="G46" i="5"/>
  <c r="O19" i="11"/>
  <c r="L46" i="5"/>
  <c r="A43" i="5"/>
  <c r="B18" i="11"/>
  <c r="O18" i="11" s="1"/>
  <c r="A27" i="5"/>
  <c r="C46" i="5"/>
  <c r="O13" i="11"/>
  <c r="O11" i="11"/>
  <c r="E10" i="11"/>
  <c r="E31" i="11" s="1"/>
  <c r="A39" i="4"/>
  <c r="A32" i="4"/>
  <c r="A25" i="4"/>
  <c r="C45" i="4"/>
  <c r="A17" i="4"/>
  <c r="A13" i="4"/>
  <c r="B10" i="11"/>
  <c r="K31" i="11"/>
  <c r="I31" i="11"/>
  <c r="O9" i="11"/>
  <c r="A44" i="3"/>
  <c r="P10" i="11"/>
  <c r="C31" i="11"/>
  <c r="A14" i="6"/>
  <c r="O20" i="11"/>
  <c r="L48" i="6"/>
  <c r="X34" i="8"/>
  <c r="O25" i="11"/>
  <c r="B24" i="11"/>
  <c r="A21" i="7"/>
  <c r="O12" i="11"/>
  <c r="H44" i="8"/>
  <c r="N44" i="8"/>
  <c r="D44" i="8"/>
  <c r="P25" i="11" l="1"/>
  <c r="F2" i="7"/>
  <c r="L30" i="11"/>
  <c r="K33" i="11" s="1"/>
  <c r="P20" i="11"/>
  <c r="F32" i="11"/>
  <c r="C32" i="11"/>
  <c r="C30" i="11"/>
  <c r="E30" i="11"/>
  <c r="O14" i="11"/>
  <c r="O24" i="11"/>
  <c r="M32" i="11"/>
  <c r="K30" i="11"/>
  <c r="E46" i="8"/>
  <c r="P9" i="11"/>
  <c r="O26" i="11"/>
  <c r="M30" i="11"/>
  <c r="O46" i="8"/>
  <c r="A44" i="7"/>
  <c r="R46" i="8"/>
  <c r="P31" i="11"/>
  <c r="F30" i="11"/>
  <c r="E33" i="11" s="1"/>
  <c r="P27" i="11"/>
  <c r="C49" i="11" s="1"/>
  <c r="B49" i="11" s="1"/>
  <c r="V46" i="8"/>
  <c r="F2" i="5"/>
  <c r="F2" i="4"/>
  <c r="I46" i="8"/>
  <c r="H30" i="11"/>
  <c r="G33" i="11" s="1"/>
  <c r="H32" i="11"/>
  <c r="I32" i="11"/>
  <c r="J32" i="11"/>
  <c r="P17" i="11"/>
  <c r="J30" i="11"/>
  <c r="I33" i="11" s="1"/>
  <c r="F2" i="8"/>
  <c r="A44" i="8"/>
  <c r="G30" i="11"/>
  <c r="O27" i="11"/>
  <c r="A48" i="6"/>
  <c r="O17" i="11"/>
  <c r="A46" i="5"/>
  <c r="B46" i="8"/>
  <c r="O10" i="11"/>
  <c r="A45" i="4"/>
  <c r="B30" i="11"/>
  <c r="B31" i="11"/>
  <c r="O31" i="11" s="1"/>
  <c r="B32" i="11"/>
  <c r="B33" i="11" l="1"/>
  <c r="O33" i="11" s="1"/>
  <c r="E3" i="11" s="1"/>
  <c r="O30" i="11"/>
  <c r="P30" i="11"/>
  <c r="I2" i="8" s="1"/>
  <c r="P32" i="11"/>
  <c r="O32" i="11"/>
  <c r="A46" i="8"/>
  <c r="B3" i="11" l="1"/>
  <c r="I2" i="5"/>
  <c r="I2" i="7"/>
  <c r="I2" i="6"/>
  <c r="I2" i="4"/>
  <c r="I2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E1" authorId="0" shapeId="0" xr:uid="{00000000-0006-0000-0000-000001000000}">
      <text>
        <r>
          <rPr>
            <b/>
            <sz val="12"/>
            <color indexed="10"/>
            <rFont val="ＭＳ Ｐゴシック"/>
            <family val="3"/>
            <charset val="128"/>
          </rPr>
          <t xml:space="preserve">  折込日・サイズ・広告主名・タイトルを最初に入力して下さい。</t>
        </r>
      </text>
    </comment>
  </commentList>
</comments>
</file>

<file path=xl/sharedStrings.xml><?xml version="1.0" encoding="utf-8"?>
<sst xmlns="http://schemas.openxmlformats.org/spreadsheetml/2006/main" count="1154" uniqueCount="637">
  <si>
    <t>伊予市</t>
    <rPh sb="0" eb="3">
      <t>イヨシ</t>
    </rPh>
    <phoneticPr fontId="3"/>
  </si>
  <si>
    <t>伊予郡</t>
    <rPh sb="0" eb="3">
      <t>イヨグン</t>
    </rPh>
    <phoneticPr fontId="3"/>
  </si>
  <si>
    <t>八幡浜市</t>
    <rPh sb="0" eb="2">
      <t>ヤハタ</t>
    </rPh>
    <rPh sb="2" eb="3">
      <t>ハマ</t>
    </rPh>
    <rPh sb="3" eb="4">
      <t>シ</t>
    </rPh>
    <phoneticPr fontId="3"/>
  </si>
  <si>
    <t>宇和島市</t>
    <rPh sb="0" eb="4">
      <t>ウワジマシ</t>
    </rPh>
    <phoneticPr fontId="3"/>
  </si>
  <si>
    <t>北宇和郡</t>
    <rPh sb="0" eb="1">
      <t>キタ</t>
    </rPh>
    <rPh sb="1" eb="3">
      <t>ウワ</t>
    </rPh>
    <rPh sb="3" eb="4">
      <t>グン</t>
    </rPh>
    <phoneticPr fontId="3"/>
  </si>
  <si>
    <t>新居浜市</t>
    <rPh sb="0" eb="4">
      <t>ニイハマシ</t>
    </rPh>
    <phoneticPr fontId="3"/>
  </si>
  <si>
    <t>今治市</t>
    <rPh sb="0" eb="3">
      <t>イマバリシ</t>
    </rPh>
    <phoneticPr fontId="3"/>
  </si>
  <si>
    <t>配布数</t>
    <rPh sb="0" eb="2">
      <t>ハイフ</t>
    </rPh>
    <rPh sb="2" eb="3">
      <t>スウ</t>
    </rPh>
    <phoneticPr fontId="3"/>
  </si>
  <si>
    <t>奥道後（合）</t>
    <rPh sb="0" eb="1">
      <t>オク</t>
    </rPh>
    <rPh sb="1" eb="3">
      <t>ドウゴ</t>
    </rPh>
    <rPh sb="4" eb="5">
      <t>ア</t>
    </rPh>
    <phoneticPr fontId="3"/>
  </si>
  <si>
    <t>計</t>
    <rPh sb="0" eb="1">
      <t>ケイ</t>
    </rPh>
    <phoneticPr fontId="3"/>
  </si>
  <si>
    <t>松山西</t>
    <rPh sb="0" eb="2">
      <t>マツヤマ</t>
    </rPh>
    <rPh sb="2" eb="3">
      <t>ニシ</t>
    </rPh>
    <phoneticPr fontId="3"/>
  </si>
  <si>
    <t>松山北</t>
    <rPh sb="0" eb="2">
      <t>マツヤマ</t>
    </rPh>
    <rPh sb="2" eb="3">
      <t>キタ</t>
    </rPh>
    <phoneticPr fontId="3"/>
  </si>
  <si>
    <t>奥道後（愛）</t>
    <rPh sb="0" eb="1">
      <t>オク</t>
    </rPh>
    <rPh sb="1" eb="3">
      <t>ドウゴ</t>
    </rPh>
    <rPh sb="4" eb="5">
      <t>アイ</t>
    </rPh>
    <phoneticPr fontId="3"/>
  </si>
  <si>
    <t>三津東</t>
    <rPh sb="0" eb="2">
      <t>ミツ</t>
    </rPh>
    <rPh sb="2" eb="3">
      <t>ヒガシ</t>
    </rPh>
    <phoneticPr fontId="3"/>
  </si>
  <si>
    <t>三津西</t>
    <rPh sb="0" eb="2">
      <t>ミツ</t>
    </rPh>
    <rPh sb="2" eb="3">
      <t>ニシ</t>
    </rPh>
    <phoneticPr fontId="3"/>
  </si>
  <si>
    <t>石井東（合）</t>
    <rPh sb="0" eb="2">
      <t>イシイ</t>
    </rPh>
    <rPh sb="2" eb="3">
      <t>ヒガシ</t>
    </rPh>
    <rPh sb="4" eb="5">
      <t>ア</t>
    </rPh>
    <phoneticPr fontId="3"/>
  </si>
  <si>
    <t>石井西（合）</t>
    <rPh sb="0" eb="2">
      <t>イシイ</t>
    </rPh>
    <rPh sb="2" eb="3">
      <t>ニシ</t>
    </rPh>
    <rPh sb="4" eb="5">
      <t>ア</t>
    </rPh>
    <phoneticPr fontId="3"/>
  </si>
  <si>
    <t>石井南（合）</t>
    <rPh sb="0" eb="2">
      <t>イシイ</t>
    </rPh>
    <rPh sb="2" eb="3">
      <t>ミナミ</t>
    </rPh>
    <rPh sb="4" eb="5">
      <t>ア</t>
    </rPh>
    <phoneticPr fontId="3"/>
  </si>
  <si>
    <t>石井南（愛）</t>
    <rPh sb="0" eb="2">
      <t>イシイ</t>
    </rPh>
    <rPh sb="2" eb="3">
      <t>ミナミ</t>
    </rPh>
    <rPh sb="4" eb="5">
      <t>アイ</t>
    </rPh>
    <phoneticPr fontId="3"/>
  </si>
  <si>
    <t>石井東（愛）</t>
    <rPh sb="0" eb="2">
      <t>イシイ</t>
    </rPh>
    <rPh sb="2" eb="3">
      <t>ヒガシ</t>
    </rPh>
    <rPh sb="4" eb="5">
      <t>アイ</t>
    </rPh>
    <phoneticPr fontId="3"/>
  </si>
  <si>
    <t>ページ合計</t>
    <rPh sb="3" eb="5">
      <t>ゴウケイ</t>
    </rPh>
    <phoneticPr fontId="3"/>
  </si>
  <si>
    <t>北条北</t>
    <rPh sb="0" eb="2">
      <t>キタジョウ</t>
    </rPh>
    <rPh sb="2" eb="3">
      <t>キタ</t>
    </rPh>
    <phoneticPr fontId="3"/>
  </si>
  <si>
    <t>伊予東</t>
    <rPh sb="0" eb="2">
      <t>イヨ</t>
    </rPh>
    <rPh sb="2" eb="3">
      <t>ヒガシ</t>
    </rPh>
    <phoneticPr fontId="3"/>
  </si>
  <si>
    <t>伊予南</t>
    <rPh sb="0" eb="2">
      <t>イヨ</t>
    </rPh>
    <rPh sb="2" eb="3">
      <t>ミナミ</t>
    </rPh>
    <phoneticPr fontId="3"/>
  </si>
  <si>
    <t>北伊予（松前）</t>
    <rPh sb="0" eb="3">
      <t>キタイヨ</t>
    </rPh>
    <rPh sb="4" eb="6">
      <t>マツマエ</t>
    </rPh>
    <phoneticPr fontId="3"/>
  </si>
  <si>
    <t>畑野川</t>
    <rPh sb="0" eb="2">
      <t>ハタノ</t>
    </rPh>
    <rPh sb="2" eb="3">
      <t>カワ</t>
    </rPh>
    <phoneticPr fontId="3"/>
  </si>
  <si>
    <t>父二峰</t>
    <rPh sb="0" eb="1">
      <t>チチ</t>
    </rPh>
    <rPh sb="1" eb="3">
      <t>フタミネ</t>
    </rPh>
    <phoneticPr fontId="3"/>
  </si>
  <si>
    <t>上浮穴郡</t>
    <rPh sb="0" eb="1">
      <t>カミ</t>
    </rPh>
    <rPh sb="1" eb="2">
      <t>ウキ</t>
    </rPh>
    <rPh sb="2" eb="3">
      <t>アナ</t>
    </rPh>
    <rPh sb="3" eb="4">
      <t>グン</t>
    </rPh>
    <phoneticPr fontId="3"/>
  </si>
  <si>
    <t>鹿野川</t>
    <rPh sb="0" eb="2">
      <t>シカノ</t>
    </rPh>
    <rPh sb="2" eb="3">
      <t>カワ</t>
    </rPh>
    <phoneticPr fontId="3"/>
  </si>
  <si>
    <t>八多喜</t>
    <rPh sb="0" eb="1">
      <t>ハチ</t>
    </rPh>
    <rPh sb="1" eb="2">
      <t>オオ</t>
    </rPh>
    <rPh sb="2" eb="3">
      <t>キ</t>
    </rPh>
    <phoneticPr fontId="3"/>
  </si>
  <si>
    <t>卯之町</t>
    <rPh sb="0" eb="3">
      <t>ウノマチ</t>
    </rPh>
    <phoneticPr fontId="3"/>
  </si>
  <si>
    <t>八幡浜</t>
    <rPh sb="0" eb="2">
      <t>ヤハタ</t>
    </rPh>
    <rPh sb="2" eb="3">
      <t>ハマ</t>
    </rPh>
    <phoneticPr fontId="3"/>
  </si>
  <si>
    <t>保内川之石</t>
    <rPh sb="0" eb="1">
      <t>ホ</t>
    </rPh>
    <rPh sb="1" eb="2">
      <t>ウチ</t>
    </rPh>
    <rPh sb="2" eb="5">
      <t>カワノイシ</t>
    </rPh>
    <phoneticPr fontId="3"/>
  </si>
  <si>
    <t>八多喜(朝)</t>
    <rPh sb="0" eb="1">
      <t>ハチ</t>
    </rPh>
    <rPh sb="1" eb="3">
      <t>タキ</t>
    </rPh>
    <rPh sb="4" eb="5">
      <t>アサ</t>
    </rPh>
    <phoneticPr fontId="3"/>
  </si>
  <si>
    <t>卯之町(朝)</t>
    <rPh sb="0" eb="3">
      <t>ウノマチ</t>
    </rPh>
    <rPh sb="4" eb="5">
      <t>アサ</t>
    </rPh>
    <phoneticPr fontId="3"/>
  </si>
  <si>
    <t>卯之町(合)</t>
    <rPh sb="0" eb="3">
      <t>ウノマチ</t>
    </rPh>
    <rPh sb="4" eb="5">
      <t>ゴウ</t>
    </rPh>
    <phoneticPr fontId="3"/>
  </si>
  <si>
    <t>八多喜(合)</t>
    <rPh sb="0" eb="1">
      <t>ハチ</t>
    </rPh>
    <rPh sb="1" eb="3">
      <t>タキ</t>
    </rPh>
    <rPh sb="4" eb="5">
      <t>ゴウ</t>
    </rPh>
    <phoneticPr fontId="3"/>
  </si>
  <si>
    <t>宇和島中央</t>
    <rPh sb="0" eb="3">
      <t>ウワジマ</t>
    </rPh>
    <rPh sb="3" eb="5">
      <t>チュウオウ</t>
    </rPh>
    <phoneticPr fontId="3"/>
  </si>
  <si>
    <t>宇和島西</t>
    <rPh sb="0" eb="3">
      <t>ウワジマ</t>
    </rPh>
    <rPh sb="3" eb="4">
      <t>ニシ</t>
    </rPh>
    <phoneticPr fontId="3"/>
  </si>
  <si>
    <t>宇和島南</t>
    <rPh sb="0" eb="3">
      <t>ウワジマ</t>
    </rPh>
    <rPh sb="3" eb="4">
      <t>ミナミ</t>
    </rPh>
    <phoneticPr fontId="3"/>
  </si>
  <si>
    <t>宇和島</t>
    <rPh sb="0" eb="3">
      <t>ウワジマ</t>
    </rPh>
    <phoneticPr fontId="3"/>
  </si>
  <si>
    <t>一本松</t>
    <rPh sb="0" eb="3">
      <t>イッポンマツ</t>
    </rPh>
    <phoneticPr fontId="3"/>
  </si>
  <si>
    <t>南宇和</t>
    <rPh sb="0" eb="3">
      <t>ミナミウワ</t>
    </rPh>
    <phoneticPr fontId="3"/>
  </si>
  <si>
    <t>多喜浜</t>
    <rPh sb="0" eb="3">
      <t>タキハマ</t>
    </rPh>
    <phoneticPr fontId="3"/>
  </si>
  <si>
    <t>新居浜東</t>
    <rPh sb="0" eb="3">
      <t>ニイハマ</t>
    </rPh>
    <rPh sb="3" eb="4">
      <t>ヒガシ</t>
    </rPh>
    <phoneticPr fontId="3"/>
  </si>
  <si>
    <t>新居浜南</t>
    <rPh sb="0" eb="3">
      <t>ニイハマ</t>
    </rPh>
    <rPh sb="3" eb="4">
      <t>ミナミ</t>
    </rPh>
    <phoneticPr fontId="3"/>
  </si>
  <si>
    <t>新居浜西</t>
    <rPh sb="0" eb="3">
      <t>ニイハマ</t>
    </rPh>
    <rPh sb="3" eb="4">
      <t>ニシ</t>
    </rPh>
    <phoneticPr fontId="3"/>
  </si>
  <si>
    <t>西条南</t>
    <rPh sb="0" eb="2">
      <t>サイジョウ</t>
    </rPh>
    <rPh sb="2" eb="3">
      <t>ミナミ</t>
    </rPh>
    <phoneticPr fontId="3"/>
  </si>
  <si>
    <t>西条東</t>
    <rPh sb="0" eb="3">
      <t>サイジョウヒガシ</t>
    </rPh>
    <phoneticPr fontId="3"/>
  </si>
  <si>
    <t>今治西</t>
    <rPh sb="0" eb="2">
      <t>イマバリ</t>
    </rPh>
    <rPh sb="2" eb="3">
      <t>ニシ</t>
    </rPh>
    <phoneticPr fontId="3"/>
  </si>
  <si>
    <t>今治南</t>
    <rPh sb="0" eb="2">
      <t>イマバリ</t>
    </rPh>
    <rPh sb="2" eb="3">
      <t>ミナミ</t>
    </rPh>
    <phoneticPr fontId="3"/>
  </si>
  <si>
    <t>新居浜北</t>
    <rPh sb="0" eb="3">
      <t>ニイハマ</t>
    </rPh>
    <rPh sb="3" eb="4">
      <t>キタ</t>
    </rPh>
    <phoneticPr fontId="3"/>
  </si>
  <si>
    <t>西条東</t>
    <rPh sb="0" eb="2">
      <t>サイジョウ</t>
    </rPh>
    <rPh sb="2" eb="3">
      <t>ヒガシ</t>
    </rPh>
    <phoneticPr fontId="3"/>
  </si>
  <si>
    <t>新居浜上</t>
    <rPh sb="0" eb="3">
      <t>ニイハマ</t>
    </rPh>
    <rPh sb="3" eb="4">
      <t>カミ</t>
    </rPh>
    <phoneticPr fontId="3"/>
  </si>
  <si>
    <t>西条中部</t>
    <rPh sb="0" eb="2">
      <t>サイジョウ</t>
    </rPh>
    <rPh sb="2" eb="4">
      <t>チュウブ</t>
    </rPh>
    <phoneticPr fontId="3"/>
  </si>
  <si>
    <t>野ノ江</t>
    <rPh sb="0" eb="1">
      <t>ノ</t>
    </rPh>
    <rPh sb="2" eb="3">
      <t>エ</t>
    </rPh>
    <phoneticPr fontId="3"/>
  </si>
  <si>
    <t>志津見</t>
    <rPh sb="0" eb="1">
      <t>シ</t>
    </rPh>
    <rPh sb="1" eb="2">
      <t>ツ</t>
    </rPh>
    <rPh sb="2" eb="3">
      <t>ミ</t>
    </rPh>
    <phoneticPr fontId="3"/>
  </si>
  <si>
    <t>伯方中央</t>
    <rPh sb="0" eb="1">
      <t>ハク</t>
    </rPh>
    <rPh sb="1" eb="2">
      <t>カタ</t>
    </rPh>
    <rPh sb="2" eb="4">
      <t>チュウオウ</t>
    </rPh>
    <phoneticPr fontId="3"/>
  </si>
  <si>
    <t>川之江(読）</t>
    <rPh sb="0" eb="3">
      <t>カワノエ</t>
    </rPh>
    <rPh sb="4" eb="5">
      <t>ヨ</t>
    </rPh>
    <phoneticPr fontId="3"/>
  </si>
  <si>
    <t>今治南(合)</t>
    <rPh sb="0" eb="2">
      <t>イマバリ</t>
    </rPh>
    <rPh sb="2" eb="3">
      <t>ミナミ</t>
    </rPh>
    <rPh sb="4" eb="5">
      <t>ゴウ</t>
    </rPh>
    <phoneticPr fontId="3"/>
  </si>
  <si>
    <t>瀬戸崎(合)</t>
    <rPh sb="0" eb="2">
      <t>セト</t>
    </rPh>
    <rPh sb="2" eb="3">
      <t>サキ</t>
    </rPh>
    <rPh sb="4" eb="5">
      <t>ゴウ</t>
    </rPh>
    <phoneticPr fontId="3"/>
  </si>
  <si>
    <t>野ノ江(愛)</t>
    <rPh sb="0" eb="1">
      <t>ノ</t>
    </rPh>
    <rPh sb="2" eb="3">
      <t>エ</t>
    </rPh>
    <rPh sb="4" eb="5">
      <t>アイ</t>
    </rPh>
    <phoneticPr fontId="3"/>
  </si>
  <si>
    <t>瀬戸崎(愛)</t>
    <rPh sb="0" eb="3">
      <t>セトザキ</t>
    </rPh>
    <rPh sb="4" eb="5">
      <t>アイ</t>
    </rPh>
    <phoneticPr fontId="3"/>
  </si>
  <si>
    <t>瀬戸崎(愛)</t>
    <rPh sb="0" eb="2">
      <t>セト</t>
    </rPh>
    <rPh sb="2" eb="3">
      <t>サキ</t>
    </rPh>
    <rPh sb="4" eb="5">
      <t>アイ</t>
    </rPh>
    <phoneticPr fontId="3"/>
  </si>
  <si>
    <t>松野町</t>
    <rPh sb="0" eb="3">
      <t>マツノチョウ</t>
    </rPh>
    <phoneticPr fontId="3"/>
  </si>
  <si>
    <t>県下合計</t>
    <rPh sb="0" eb="2">
      <t>ケンカ</t>
    </rPh>
    <rPh sb="2" eb="4">
      <t>ゴウケイ</t>
    </rPh>
    <phoneticPr fontId="3"/>
  </si>
  <si>
    <t>愛 媛 新 聞</t>
    <rPh sb="0" eb="1">
      <t>アイ</t>
    </rPh>
    <rPh sb="2" eb="3">
      <t>ヒメ</t>
    </rPh>
    <rPh sb="4" eb="5">
      <t>シン</t>
    </rPh>
    <rPh sb="6" eb="7">
      <t>ブン</t>
    </rPh>
    <phoneticPr fontId="3"/>
  </si>
  <si>
    <t>読 売 新 聞</t>
    <rPh sb="0" eb="1">
      <t>ドク</t>
    </rPh>
    <rPh sb="2" eb="3">
      <t>バイ</t>
    </rPh>
    <rPh sb="4" eb="5">
      <t>シン</t>
    </rPh>
    <rPh sb="6" eb="7">
      <t>ブン</t>
    </rPh>
    <phoneticPr fontId="3"/>
  </si>
  <si>
    <t>朝 日 新 聞</t>
    <rPh sb="0" eb="1">
      <t>アサ</t>
    </rPh>
    <rPh sb="2" eb="3">
      <t>ヒ</t>
    </rPh>
    <rPh sb="4" eb="5">
      <t>シン</t>
    </rPh>
    <rPh sb="6" eb="7">
      <t>ブン</t>
    </rPh>
    <phoneticPr fontId="3"/>
  </si>
  <si>
    <t>毎 日 新 聞</t>
    <rPh sb="0" eb="1">
      <t>ゴト</t>
    </rPh>
    <rPh sb="2" eb="3">
      <t>ヒ</t>
    </rPh>
    <rPh sb="4" eb="5">
      <t>シン</t>
    </rPh>
    <rPh sb="6" eb="7">
      <t>ブン</t>
    </rPh>
    <phoneticPr fontId="3"/>
  </si>
  <si>
    <t>産 経 新 聞</t>
    <rPh sb="0" eb="1">
      <t>サン</t>
    </rPh>
    <rPh sb="2" eb="3">
      <t>キョウ</t>
    </rPh>
    <rPh sb="4" eb="5">
      <t>シン</t>
    </rPh>
    <rPh sb="6" eb="7">
      <t>ブン</t>
    </rPh>
    <phoneticPr fontId="3"/>
  </si>
  <si>
    <t>日 経 新 聞</t>
    <rPh sb="0" eb="1">
      <t>ヒ</t>
    </rPh>
    <rPh sb="2" eb="3">
      <t>ヘ</t>
    </rPh>
    <rPh sb="4" eb="5">
      <t>シン</t>
    </rPh>
    <rPh sb="6" eb="7">
      <t>ブン</t>
    </rPh>
    <phoneticPr fontId="3"/>
  </si>
  <si>
    <t>部   数</t>
    <rPh sb="0" eb="1">
      <t>ブ</t>
    </rPh>
    <rPh sb="4" eb="5">
      <t>カズ</t>
    </rPh>
    <phoneticPr fontId="3"/>
  </si>
  <si>
    <t>店      名</t>
    <rPh sb="0" eb="1">
      <t>ミセ</t>
    </rPh>
    <rPh sb="7" eb="8">
      <t>メイ</t>
    </rPh>
    <phoneticPr fontId="3"/>
  </si>
  <si>
    <t>総 部 数</t>
    <rPh sb="0" eb="1">
      <t>ソウ</t>
    </rPh>
    <rPh sb="2" eb="3">
      <t>ブ</t>
    </rPh>
    <rPh sb="4" eb="5">
      <t>カズ</t>
    </rPh>
    <phoneticPr fontId="3"/>
  </si>
  <si>
    <t>折 込 数</t>
    <rPh sb="0" eb="1">
      <t>オリ</t>
    </rPh>
    <rPh sb="2" eb="3">
      <t>コミ</t>
    </rPh>
    <rPh sb="4" eb="5">
      <t>スウ</t>
    </rPh>
    <phoneticPr fontId="3"/>
  </si>
  <si>
    <t>全 紙 合 計</t>
    <rPh sb="0" eb="1">
      <t>ゼン</t>
    </rPh>
    <rPh sb="2" eb="3">
      <t>カミ</t>
    </rPh>
    <rPh sb="4" eb="5">
      <t>ゴウ</t>
    </rPh>
    <rPh sb="6" eb="7">
      <t>ケイ</t>
    </rPh>
    <phoneticPr fontId="3"/>
  </si>
  <si>
    <t>全 紙 部 数</t>
    <rPh sb="0" eb="1">
      <t>ゼン</t>
    </rPh>
    <rPh sb="2" eb="3">
      <t>カミ</t>
    </rPh>
    <rPh sb="4" eb="5">
      <t>ブ</t>
    </rPh>
    <rPh sb="6" eb="7">
      <t>カズ</t>
    </rPh>
    <phoneticPr fontId="3"/>
  </si>
  <si>
    <t>折込指定日</t>
    <rPh sb="0" eb="2">
      <t>オリコミ</t>
    </rPh>
    <rPh sb="2" eb="5">
      <t>シテイビ</t>
    </rPh>
    <phoneticPr fontId="3"/>
  </si>
  <si>
    <t>折込総数</t>
    <rPh sb="0" eb="2">
      <t>オリコミ</t>
    </rPh>
    <rPh sb="2" eb="4">
      <t>ソウスウ</t>
    </rPh>
    <phoneticPr fontId="3"/>
  </si>
  <si>
    <t>広告主名(チラシ表記の名称)</t>
    <rPh sb="0" eb="3">
      <t>コウコクヌシ</t>
    </rPh>
    <rPh sb="3" eb="4">
      <t>メイ</t>
    </rPh>
    <rPh sb="8" eb="10">
      <t>ヒョウキ</t>
    </rPh>
    <rPh sb="11" eb="13">
      <t>メイショウ</t>
    </rPh>
    <phoneticPr fontId="3"/>
  </si>
  <si>
    <t>タイトル等(詳しく記入)</t>
    <rPh sb="4" eb="5">
      <t>トウ</t>
    </rPh>
    <rPh sb="6" eb="7">
      <t>クワ</t>
    </rPh>
    <rPh sb="9" eb="11">
      <t>キニュウ</t>
    </rPh>
    <phoneticPr fontId="3"/>
  </si>
  <si>
    <t>申込者名</t>
    <rPh sb="0" eb="2">
      <t>モウシコミ</t>
    </rPh>
    <rPh sb="2" eb="3">
      <t>シャ</t>
    </rPh>
    <rPh sb="3" eb="4">
      <t>メイ</t>
    </rPh>
    <phoneticPr fontId="3"/>
  </si>
  <si>
    <t>Ｂ４厚紙</t>
    <rPh sb="2" eb="4">
      <t>アツガミ</t>
    </rPh>
    <phoneticPr fontId="3"/>
  </si>
  <si>
    <t>三島西（合）</t>
    <rPh sb="0" eb="2">
      <t>ミシマ</t>
    </rPh>
    <rPh sb="2" eb="3">
      <t>ニシ</t>
    </rPh>
    <rPh sb="4" eb="5">
      <t>ゴウ</t>
    </rPh>
    <phoneticPr fontId="3"/>
  </si>
  <si>
    <t>八幡浜(朝)</t>
    <rPh sb="0" eb="2">
      <t>ヤハタ</t>
    </rPh>
    <rPh sb="2" eb="3">
      <t>ハマ</t>
    </rPh>
    <rPh sb="4" eb="5">
      <t>アサ</t>
    </rPh>
    <phoneticPr fontId="3"/>
  </si>
  <si>
    <t>喜多郡</t>
    <rPh sb="0" eb="2">
      <t>キタ</t>
    </rPh>
    <rPh sb="2" eb="3">
      <t>グン</t>
    </rPh>
    <phoneticPr fontId="3"/>
  </si>
  <si>
    <t>石井西（愛）</t>
    <rPh sb="0" eb="1">
      <t>イシ</t>
    </rPh>
    <rPh sb="1" eb="2">
      <t>イ</t>
    </rPh>
    <rPh sb="2" eb="3">
      <t>ニシ</t>
    </rPh>
    <rPh sb="4" eb="5">
      <t>アイ</t>
    </rPh>
    <phoneticPr fontId="3"/>
  </si>
  <si>
    <t>重信西（合）</t>
    <rPh sb="0" eb="2">
      <t>シゲノブ</t>
    </rPh>
    <rPh sb="2" eb="3">
      <t>ニシ</t>
    </rPh>
    <rPh sb="4" eb="5">
      <t>ゴウ</t>
    </rPh>
    <phoneticPr fontId="3"/>
  </si>
  <si>
    <t>重信西（愛）</t>
    <rPh sb="0" eb="1">
      <t>シゲ</t>
    </rPh>
    <rPh sb="1" eb="2">
      <t>ノブ</t>
    </rPh>
    <rPh sb="2" eb="3">
      <t>ニシ</t>
    </rPh>
    <rPh sb="4" eb="5">
      <t>アイ</t>
    </rPh>
    <phoneticPr fontId="3"/>
  </si>
  <si>
    <t>今治東（島含）</t>
    <rPh sb="0" eb="2">
      <t>イマバリ</t>
    </rPh>
    <rPh sb="2" eb="3">
      <t>ヒガシ</t>
    </rPh>
    <rPh sb="4" eb="5">
      <t>シマ</t>
    </rPh>
    <rPh sb="5" eb="6">
      <t>フク</t>
    </rPh>
    <phoneticPr fontId="3"/>
  </si>
  <si>
    <t>今治東に含む</t>
    <rPh sb="0" eb="2">
      <t>イマバリ</t>
    </rPh>
    <rPh sb="2" eb="3">
      <t>ヒガシ</t>
    </rPh>
    <rPh sb="4" eb="5">
      <t>フク</t>
    </rPh>
    <phoneticPr fontId="3"/>
  </si>
  <si>
    <t>北条東</t>
    <rPh sb="0" eb="2">
      <t>ホウジョウ</t>
    </rPh>
    <rPh sb="2" eb="3">
      <t>ヒガシ</t>
    </rPh>
    <phoneticPr fontId="3"/>
  </si>
  <si>
    <t>北条南</t>
    <rPh sb="0" eb="2">
      <t>ホウジョウ</t>
    </rPh>
    <rPh sb="2" eb="3">
      <t>ミナミ</t>
    </rPh>
    <phoneticPr fontId="3"/>
  </si>
  <si>
    <t>西条西</t>
    <rPh sb="0" eb="2">
      <t>サイジョウ</t>
    </rPh>
    <rPh sb="2" eb="3">
      <t>ニシ</t>
    </rPh>
    <phoneticPr fontId="3"/>
  </si>
  <si>
    <t>立   岩</t>
    <rPh sb="0" eb="1">
      <t>リツ</t>
    </rPh>
    <rPh sb="4" eb="5">
      <t>イワ</t>
    </rPh>
    <phoneticPr fontId="3"/>
  </si>
  <si>
    <t>佐礼谷(合)</t>
    <rPh sb="0" eb="1">
      <t>サ</t>
    </rPh>
    <rPh sb="1" eb="2">
      <t>レイ</t>
    </rPh>
    <rPh sb="2" eb="3">
      <t>タニ</t>
    </rPh>
    <rPh sb="3" eb="6">
      <t>ゴウ</t>
    </rPh>
    <phoneticPr fontId="3"/>
  </si>
  <si>
    <t>地区</t>
    <rPh sb="0" eb="1">
      <t>チ</t>
    </rPh>
    <rPh sb="1" eb="2">
      <t>ク</t>
    </rPh>
    <phoneticPr fontId="3"/>
  </si>
  <si>
    <t>中   島</t>
    <rPh sb="0" eb="1">
      <t>ナカ</t>
    </rPh>
    <rPh sb="4" eb="5">
      <t>シマ</t>
    </rPh>
    <phoneticPr fontId="3"/>
  </si>
  <si>
    <t>上   灘</t>
    <rPh sb="0" eb="1">
      <t>ウエ</t>
    </rPh>
    <rPh sb="4" eb="5">
      <t>ナダ</t>
    </rPh>
    <phoneticPr fontId="3"/>
  </si>
  <si>
    <t>中   山(愛)</t>
    <rPh sb="0" eb="1">
      <t>ナカ</t>
    </rPh>
    <rPh sb="4" eb="5">
      <t>ヤマ</t>
    </rPh>
    <rPh sb="6" eb="7">
      <t>アイ</t>
    </rPh>
    <phoneticPr fontId="3"/>
  </si>
  <si>
    <t>佐礼谷(愛)</t>
    <rPh sb="0" eb="1">
      <t>サ</t>
    </rPh>
    <rPh sb="1" eb="2">
      <t>レイ</t>
    </rPh>
    <rPh sb="2" eb="3">
      <t>タニ</t>
    </rPh>
    <rPh sb="4" eb="5">
      <t>アイ</t>
    </rPh>
    <phoneticPr fontId="3"/>
  </si>
  <si>
    <t>北   条（合）</t>
    <rPh sb="0" eb="1">
      <t>キタ</t>
    </rPh>
    <rPh sb="4" eb="5">
      <t>ジョウ</t>
    </rPh>
    <rPh sb="6" eb="7">
      <t>ア</t>
    </rPh>
    <phoneticPr fontId="3"/>
  </si>
  <si>
    <t>伊   予（合）</t>
    <rPh sb="0" eb="1">
      <t>イ</t>
    </rPh>
    <rPh sb="4" eb="5">
      <t>ヨ</t>
    </rPh>
    <rPh sb="6" eb="7">
      <t>ア</t>
    </rPh>
    <phoneticPr fontId="3"/>
  </si>
  <si>
    <t>北   条（読）</t>
    <rPh sb="0" eb="1">
      <t>キタ</t>
    </rPh>
    <rPh sb="4" eb="5">
      <t>ジョウ</t>
    </rPh>
    <rPh sb="6" eb="7">
      <t>ヨ</t>
    </rPh>
    <phoneticPr fontId="3"/>
  </si>
  <si>
    <t>伊   予(読）</t>
    <rPh sb="0" eb="1">
      <t>イ</t>
    </rPh>
    <rPh sb="4" eb="5">
      <t>ヨ</t>
    </rPh>
    <rPh sb="6" eb="7">
      <t>ヨ</t>
    </rPh>
    <phoneticPr fontId="3"/>
  </si>
  <si>
    <t>北   条（朝）</t>
    <rPh sb="0" eb="1">
      <t>キタ</t>
    </rPh>
    <rPh sb="4" eb="5">
      <t>ジョウ</t>
    </rPh>
    <rPh sb="6" eb="7">
      <t>アサ</t>
    </rPh>
    <phoneticPr fontId="3"/>
  </si>
  <si>
    <t>松山東（合）</t>
    <rPh sb="0" eb="2">
      <t>マツヤマ</t>
    </rPh>
    <rPh sb="2" eb="3">
      <t>ヒガシ</t>
    </rPh>
    <rPh sb="4" eb="5">
      <t>ア</t>
    </rPh>
    <phoneticPr fontId="3"/>
  </si>
  <si>
    <t>徳の森(合)</t>
    <rPh sb="0" eb="1">
      <t>トク</t>
    </rPh>
    <rPh sb="2" eb="3">
      <t>モリ</t>
    </rPh>
    <phoneticPr fontId="3"/>
  </si>
  <si>
    <t>奥道後(愛)</t>
    <rPh sb="0" eb="1">
      <t>オク</t>
    </rPh>
    <rPh sb="1" eb="3">
      <t>ドウゴ</t>
    </rPh>
    <rPh sb="4" eb="5">
      <t>アイ</t>
    </rPh>
    <phoneticPr fontId="3"/>
  </si>
  <si>
    <t>東温市</t>
    <rPh sb="0" eb="1">
      <t>ヒガシ</t>
    </rPh>
    <rPh sb="1" eb="2">
      <t>ユタカ</t>
    </rPh>
    <rPh sb="2" eb="3">
      <t>シ</t>
    </rPh>
    <phoneticPr fontId="3"/>
  </si>
  <si>
    <t>西宇和郡</t>
    <rPh sb="0" eb="3">
      <t>ニシウワ</t>
    </rPh>
    <rPh sb="3" eb="4">
      <t>グン</t>
    </rPh>
    <phoneticPr fontId="3"/>
  </si>
  <si>
    <t>大　洲　市</t>
    <rPh sb="0" eb="1">
      <t>ダイ</t>
    </rPh>
    <rPh sb="2" eb="3">
      <t>シュウ</t>
    </rPh>
    <rPh sb="4" eb="5">
      <t>シ</t>
    </rPh>
    <phoneticPr fontId="3"/>
  </si>
  <si>
    <t>西　予　市</t>
    <rPh sb="0" eb="1">
      <t>セイ</t>
    </rPh>
    <rPh sb="2" eb="3">
      <t>ヨ</t>
    </rPh>
    <rPh sb="4" eb="5">
      <t>シ</t>
    </rPh>
    <phoneticPr fontId="3"/>
  </si>
  <si>
    <t>鬼北町</t>
    <rPh sb="0" eb="1">
      <t>オニ</t>
    </rPh>
    <rPh sb="1" eb="3">
      <t>キタマチ</t>
    </rPh>
    <phoneticPr fontId="3"/>
  </si>
  <si>
    <t>四国中央市</t>
    <rPh sb="0" eb="2">
      <t>シコク</t>
    </rPh>
    <rPh sb="2" eb="4">
      <t>チュウオウ</t>
    </rPh>
    <rPh sb="4" eb="5">
      <t>シ</t>
    </rPh>
    <phoneticPr fontId="3"/>
  </si>
  <si>
    <t>西　条　市</t>
    <rPh sb="0" eb="1">
      <t>ニシ</t>
    </rPh>
    <rPh sb="2" eb="3">
      <t>ジョウ</t>
    </rPh>
    <rPh sb="4" eb="5">
      <t>シ</t>
    </rPh>
    <phoneticPr fontId="3"/>
  </si>
  <si>
    <t>今 治 市</t>
    <rPh sb="0" eb="1">
      <t>イマ</t>
    </rPh>
    <rPh sb="2" eb="3">
      <t>オサム</t>
    </rPh>
    <rPh sb="4" eb="5">
      <t>シ</t>
    </rPh>
    <phoneticPr fontId="3"/>
  </si>
  <si>
    <t>松山東（朝）</t>
    <rPh sb="0" eb="2">
      <t>マツヤマ</t>
    </rPh>
    <rPh sb="2" eb="3">
      <t>ヒガシ</t>
    </rPh>
    <rPh sb="4" eb="5">
      <t>アサ</t>
    </rPh>
    <phoneticPr fontId="3"/>
  </si>
  <si>
    <t>(島嶼部）</t>
    <rPh sb="1" eb="3">
      <t>トウショ</t>
    </rPh>
    <rPh sb="3" eb="4">
      <t>ブ</t>
    </rPh>
    <phoneticPr fontId="3"/>
  </si>
  <si>
    <t>今治市合計</t>
    <rPh sb="0" eb="3">
      <t>イマバリシ</t>
    </rPh>
    <rPh sb="3" eb="5">
      <t>ゴウケイ</t>
    </rPh>
    <phoneticPr fontId="3"/>
  </si>
  <si>
    <t>広告主名（チラシ表記の名称）</t>
    <rPh sb="0" eb="3">
      <t>コウコクヌシ</t>
    </rPh>
    <rPh sb="3" eb="4">
      <t>メイ</t>
    </rPh>
    <rPh sb="8" eb="10">
      <t>ヒョウキ</t>
    </rPh>
    <rPh sb="11" eb="13">
      <t>メイショウ</t>
    </rPh>
    <phoneticPr fontId="3"/>
  </si>
  <si>
    <t>市、郡 別</t>
    <rPh sb="0" eb="1">
      <t>シ</t>
    </rPh>
    <rPh sb="2" eb="3">
      <t>グン</t>
    </rPh>
    <rPh sb="4" eb="5">
      <t>ベツ</t>
    </rPh>
    <phoneticPr fontId="3"/>
  </si>
  <si>
    <t>全紙折込数</t>
    <rPh sb="0" eb="1">
      <t>ゼン</t>
    </rPh>
    <rPh sb="1" eb="2">
      <t>カミ</t>
    </rPh>
    <rPh sb="2" eb="3">
      <t>オリ</t>
    </rPh>
    <rPh sb="3" eb="4">
      <t>コミ</t>
    </rPh>
    <rPh sb="4" eb="5">
      <t>スウ</t>
    </rPh>
    <phoneticPr fontId="3"/>
  </si>
  <si>
    <t>県          名</t>
    <rPh sb="0" eb="1">
      <t>ケン</t>
    </rPh>
    <rPh sb="11" eb="12">
      <t>メイ</t>
    </rPh>
    <phoneticPr fontId="3"/>
  </si>
  <si>
    <t>新 聞 名</t>
    <rPh sb="0" eb="1">
      <t>シン</t>
    </rPh>
    <rPh sb="2" eb="3">
      <t>ブン</t>
    </rPh>
    <rPh sb="4" eb="5">
      <t>メイ</t>
    </rPh>
    <phoneticPr fontId="3"/>
  </si>
  <si>
    <t>地     域</t>
    <rPh sb="0" eb="1">
      <t>チ</t>
    </rPh>
    <rPh sb="6" eb="7">
      <t>イキ</t>
    </rPh>
    <phoneticPr fontId="3"/>
  </si>
  <si>
    <t>備           考</t>
    <rPh sb="0" eb="1">
      <t>ソナエ</t>
    </rPh>
    <rPh sb="12" eb="13">
      <t>コウ</t>
    </rPh>
    <phoneticPr fontId="3"/>
  </si>
  <si>
    <t>西予市</t>
    <rPh sb="0" eb="1">
      <t>ニシ</t>
    </rPh>
    <rPh sb="1" eb="2">
      <t>ヨ</t>
    </rPh>
    <rPh sb="2" eb="3">
      <t>シ</t>
    </rPh>
    <phoneticPr fontId="3"/>
  </si>
  <si>
    <t>松　山　市　①</t>
    <rPh sb="0" eb="1">
      <t>マツ</t>
    </rPh>
    <rPh sb="2" eb="3">
      <t>ヤマ</t>
    </rPh>
    <rPh sb="4" eb="5">
      <t>シ</t>
    </rPh>
    <phoneticPr fontId="3"/>
  </si>
  <si>
    <t>福音寺（愛）</t>
    <rPh sb="0" eb="1">
      <t>フク</t>
    </rPh>
    <rPh sb="1" eb="2">
      <t>オト</t>
    </rPh>
    <rPh sb="2" eb="3">
      <t>テラ</t>
    </rPh>
    <rPh sb="4" eb="5">
      <t>アイ</t>
    </rPh>
    <phoneticPr fontId="3"/>
  </si>
  <si>
    <t>松山市②</t>
    <rPh sb="0" eb="3">
      <t>マツヤマシ</t>
    </rPh>
    <phoneticPr fontId="3"/>
  </si>
  <si>
    <t>三島西（読）</t>
    <rPh sb="0" eb="2">
      <t>ミシマ</t>
    </rPh>
    <rPh sb="2" eb="3">
      <t>ニシ</t>
    </rPh>
    <rPh sb="4" eb="5">
      <t>ヨ</t>
    </rPh>
    <phoneticPr fontId="3"/>
  </si>
  <si>
    <t>川之江（合）</t>
    <rPh sb="0" eb="3">
      <t>カワノエ</t>
    </rPh>
    <phoneticPr fontId="3"/>
  </si>
  <si>
    <t>西条中</t>
    <rPh sb="0" eb="1">
      <t>ニシ</t>
    </rPh>
    <rPh sb="1" eb="2">
      <t>ジョウ</t>
    </rPh>
    <rPh sb="2" eb="3">
      <t>ナカ</t>
    </rPh>
    <phoneticPr fontId="3"/>
  </si>
  <si>
    <t>今治東</t>
    <rPh sb="0" eb="2">
      <t>イマバリ</t>
    </rPh>
    <rPh sb="2" eb="3">
      <t>ヒガシ</t>
    </rPh>
    <phoneticPr fontId="3"/>
  </si>
  <si>
    <t>南宇和郡</t>
    <rPh sb="0" eb="1">
      <t>ミナミ</t>
    </rPh>
    <rPh sb="1" eb="3">
      <t>ウワ</t>
    </rPh>
    <rPh sb="3" eb="4">
      <t>グン</t>
    </rPh>
    <phoneticPr fontId="3"/>
  </si>
  <si>
    <t>越智郡</t>
    <rPh sb="0" eb="3">
      <t>オチグン</t>
    </rPh>
    <phoneticPr fontId="3"/>
  </si>
  <si>
    <t>福音寺（合）</t>
    <rPh sb="0" eb="1">
      <t>フク</t>
    </rPh>
    <rPh sb="1" eb="2">
      <t>オト</t>
    </rPh>
    <rPh sb="2" eb="3">
      <t>テラ</t>
    </rPh>
    <phoneticPr fontId="3"/>
  </si>
  <si>
    <t>松山南（合）</t>
    <rPh sb="0" eb="2">
      <t>マツヤマ</t>
    </rPh>
    <rPh sb="2" eb="3">
      <t>ミナミ</t>
    </rPh>
    <phoneticPr fontId="3"/>
  </si>
  <si>
    <t>松山城東（合）</t>
    <rPh sb="0" eb="2">
      <t>マツヤマ</t>
    </rPh>
    <rPh sb="2" eb="3">
      <t>シロ</t>
    </rPh>
    <rPh sb="3" eb="4">
      <t>ヒガシ</t>
    </rPh>
    <rPh sb="5" eb="6">
      <t>ゴウ</t>
    </rPh>
    <phoneticPr fontId="3"/>
  </si>
  <si>
    <t>荏原（砥部）</t>
    <rPh sb="0" eb="1">
      <t>ニン</t>
    </rPh>
    <rPh sb="1" eb="2">
      <t>ハラ</t>
    </rPh>
    <rPh sb="3" eb="4">
      <t>トギ</t>
    </rPh>
    <rPh sb="4" eb="5">
      <t>ブ</t>
    </rPh>
    <phoneticPr fontId="3"/>
  </si>
  <si>
    <t>松山南（朝）</t>
    <rPh sb="0" eb="2">
      <t>マツヤマ</t>
    </rPh>
    <rPh sb="2" eb="3">
      <t>ミナミ</t>
    </rPh>
    <rPh sb="4" eb="5">
      <t>アサ</t>
    </rPh>
    <phoneticPr fontId="3"/>
  </si>
  <si>
    <t>松山城東（朝）</t>
    <rPh sb="0" eb="2">
      <t>マツヤマ</t>
    </rPh>
    <rPh sb="2" eb="3">
      <t>シロ</t>
    </rPh>
    <rPh sb="3" eb="4">
      <t>ヒガシ</t>
    </rPh>
    <rPh sb="5" eb="6">
      <t>アサ</t>
    </rPh>
    <phoneticPr fontId="3"/>
  </si>
  <si>
    <t>今治中央に含む</t>
    <rPh sb="0" eb="2">
      <t>イマバリ</t>
    </rPh>
    <rPh sb="2" eb="4">
      <t>チュウオウ</t>
    </rPh>
    <rPh sb="5" eb="6">
      <t>フク</t>
    </rPh>
    <phoneticPr fontId="3"/>
  </si>
  <si>
    <t>今治市（島嶼部）</t>
    <rPh sb="0" eb="1">
      <t>イマ</t>
    </rPh>
    <rPh sb="1" eb="2">
      <t>オサム</t>
    </rPh>
    <rPh sb="2" eb="3">
      <t>シ</t>
    </rPh>
    <rPh sb="4" eb="6">
      <t>トウショ</t>
    </rPh>
    <rPh sb="6" eb="7">
      <t>ブ</t>
    </rPh>
    <phoneticPr fontId="3"/>
  </si>
  <si>
    <t>川之江（読）</t>
    <rPh sb="0" eb="3">
      <t>カワノエ</t>
    </rPh>
    <rPh sb="4" eb="5">
      <t>ヨ</t>
    </rPh>
    <phoneticPr fontId="3"/>
  </si>
  <si>
    <t>松山市①</t>
    <rPh sb="0" eb="3">
      <t>マツヤマシ</t>
    </rPh>
    <phoneticPr fontId="3"/>
  </si>
  <si>
    <t>東温市</t>
    <rPh sb="0" eb="1">
      <t>ヒガシ</t>
    </rPh>
    <rPh sb="1" eb="2">
      <t>オン</t>
    </rPh>
    <rPh sb="2" eb="3">
      <t>シ</t>
    </rPh>
    <phoneticPr fontId="3"/>
  </si>
  <si>
    <t>伊予市</t>
    <rPh sb="0" eb="2">
      <t>イヨ</t>
    </rPh>
    <rPh sb="2" eb="3">
      <t>シ</t>
    </rPh>
    <phoneticPr fontId="3"/>
  </si>
  <si>
    <t>伊予郡</t>
    <rPh sb="0" eb="2">
      <t>イヨ</t>
    </rPh>
    <rPh sb="2" eb="3">
      <t>グン</t>
    </rPh>
    <phoneticPr fontId="3"/>
  </si>
  <si>
    <t>上浮穴郡</t>
    <rPh sb="0" eb="1">
      <t>ウエ</t>
    </rPh>
    <rPh sb="1" eb="2">
      <t>ウ</t>
    </rPh>
    <rPh sb="2" eb="3">
      <t>アナ</t>
    </rPh>
    <rPh sb="3" eb="4">
      <t>グン</t>
    </rPh>
    <phoneticPr fontId="3"/>
  </si>
  <si>
    <t>大洲市</t>
    <rPh sb="0" eb="3">
      <t>オオズシ</t>
    </rPh>
    <phoneticPr fontId="3"/>
  </si>
  <si>
    <t>西宇和郡</t>
    <rPh sb="0" eb="1">
      <t>ニシ</t>
    </rPh>
    <rPh sb="1" eb="3">
      <t>ウワ</t>
    </rPh>
    <rPh sb="3" eb="4">
      <t>グン</t>
    </rPh>
    <phoneticPr fontId="3"/>
  </si>
  <si>
    <t>宇和島市</t>
    <rPh sb="0" eb="3">
      <t>ウワジマ</t>
    </rPh>
    <rPh sb="3" eb="4">
      <t>シ</t>
    </rPh>
    <phoneticPr fontId="3"/>
  </si>
  <si>
    <t>西条市</t>
    <rPh sb="0" eb="2">
      <t>サイジョウ</t>
    </rPh>
    <rPh sb="2" eb="3">
      <t>シ</t>
    </rPh>
    <phoneticPr fontId="3"/>
  </si>
  <si>
    <t>愛媛県合計</t>
    <rPh sb="0" eb="2">
      <t>エヒメ</t>
    </rPh>
    <rPh sb="2" eb="3">
      <t>ケン</t>
    </rPh>
    <rPh sb="3" eb="5">
      <t>ゴウケイ</t>
    </rPh>
    <phoneticPr fontId="3"/>
  </si>
  <si>
    <t>松山市①②</t>
    <rPh sb="0" eb="2">
      <t>マツヤマ</t>
    </rPh>
    <rPh sb="2" eb="3">
      <t>シ</t>
    </rPh>
    <phoneticPr fontId="3"/>
  </si>
  <si>
    <t>その他合計</t>
    <rPh sb="2" eb="3">
      <t>タ</t>
    </rPh>
    <rPh sb="3" eb="5">
      <t>ゴウケイ</t>
    </rPh>
    <phoneticPr fontId="3"/>
  </si>
  <si>
    <t>愛媛県金額</t>
    <rPh sb="0" eb="2">
      <t>エヒメ</t>
    </rPh>
    <rPh sb="2" eb="3">
      <t>ケン</t>
    </rPh>
    <rPh sb="3" eb="5">
      <t>キンガク</t>
    </rPh>
    <phoneticPr fontId="3"/>
  </si>
  <si>
    <t>愛　媛　県</t>
    <rPh sb="0" eb="1">
      <t>アイ</t>
    </rPh>
    <rPh sb="2" eb="3">
      <t>ヒメ</t>
    </rPh>
    <rPh sb="4" eb="5">
      <t>ケン</t>
    </rPh>
    <phoneticPr fontId="3"/>
  </si>
  <si>
    <t>松山市①②</t>
    <rPh sb="0" eb="3">
      <t>マツヤマシ</t>
    </rPh>
    <phoneticPr fontId="3"/>
  </si>
  <si>
    <t>上記料金には消費税は含まれておりません。</t>
    <rPh sb="2" eb="4">
      <t>リョウキン</t>
    </rPh>
    <phoneticPr fontId="3"/>
  </si>
  <si>
    <t>サイズ</t>
    <phoneticPr fontId="3"/>
  </si>
  <si>
    <t>配送料</t>
    <rPh sb="0" eb="2">
      <t>ハイソウ</t>
    </rPh>
    <rPh sb="2" eb="3">
      <t>リョウ</t>
    </rPh>
    <phoneticPr fontId="3"/>
  </si>
  <si>
    <t>サイズ</t>
    <phoneticPr fontId="3"/>
  </si>
  <si>
    <t>基準枚数</t>
    <rPh sb="0" eb="2">
      <t>キジュン</t>
    </rPh>
    <rPh sb="2" eb="4">
      <t>マイスウ</t>
    </rPh>
    <phoneticPr fontId="3"/>
  </si>
  <si>
    <t>Ｂ４</t>
  </si>
  <si>
    <t>Ｂ３</t>
  </si>
  <si>
    <t>Ｂ２</t>
  </si>
  <si>
    <t>今治市（鳥嶼郡）・越智郡の現地配送料</t>
    <phoneticPr fontId="3"/>
  </si>
  <si>
    <t>折    込    単    価　（ 税 別 ）</t>
    <rPh sb="0" eb="1">
      <t>オリ</t>
    </rPh>
    <rPh sb="5" eb="6">
      <t>コミ</t>
    </rPh>
    <rPh sb="10" eb="11">
      <t>タン</t>
    </rPh>
    <rPh sb="15" eb="16">
      <t>アタイ</t>
    </rPh>
    <rPh sb="19" eb="20">
      <t>ゼイ</t>
    </rPh>
    <rPh sb="21" eb="22">
      <t>ベツ</t>
    </rPh>
    <phoneticPr fontId="3"/>
  </si>
  <si>
    <t>Ｂ５</t>
    <phoneticPr fontId="3"/>
  </si>
  <si>
    <t>Ａ４</t>
    <phoneticPr fontId="3"/>
  </si>
  <si>
    <t>※販売店の区域と行政区域は一致していない場合があります。</t>
    <phoneticPr fontId="3"/>
  </si>
  <si>
    <t>今治市（島嶼郡）</t>
    <rPh sb="0" eb="3">
      <t>イマバリシ</t>
    </rPh>
    <rPh sb="4" eb="5">
      <t>シマ</t>
    </rPh>
    <rPh sb="5" eb="6">
      <t>ショ</t>
    </rPh>
    <rPh sb="6" eb="7">
      <t>グン</t>
    </rPh>
    <phoneticPr fontId="3"/>
  </si>
  <si>
    <t>越智郡（島嶼郡）</t>
    <rPh sb="0" eb="2">
      <t>オチ</t>
    </rPh>
    <rPh sb="2" eb="3">
      <t>グン</t>
    </rPh>
    <rPh sb="4" eb="5">
      <t>シマ</t>
    </rPh>
    <rPh sb="5" eb="6">
      <t>ショ</t>
    </rPh>
    <rPh sb="6" eb="7">
      <t>グン</t>
    </rPh>
    <phoneticPr fontId="3"/>
  </si>
  <si>
    <t>-</t>
    <phoneticPr fontId="3"/>
  </si>
  <si>
    <t>Ｂ４厚紙</t>
    <phoneticPr fontId="3"/>
  </si>
  <si>
    <t>Ｂ３+葉書</t>
    <phoneticPr fontId="3"/>
  </si>
  <si>
    <t>Ｂ２+葉書</t>
    <phoneticPr fontId="3"/>
  </si>
  <si>
    <t>八幡浜(合)</t>
    <rPh sb="0" eb="2">
      <t>ヤハタ</t>
    </rPh>
    <rPh sb="2" eb="3">
      <t>ハマ</t>
    </rPh>
    <phoneticPr fontId="3"/>
  </si>
  <si>
    <t>三島（合）</t>
    <rPh sb="0" eb="2">
      <t>ミシマ</t>
    </rPh>
    <rPh sb="3" eb="4">
      <t>ゴウ</t>
    </rPh>
    <phoneticPr fontId="3"/>
  </si>
  <si>
    <t>今治北(合)</t>
    <rPh sb="0" eb="2">
      <t>イマバリ</t>
    </rPh>
    <rPh sb="2" eb="3">
      <t>キタ</t>
    </rPh>
    <rPh sb="4" eb="5">
      <t>ゴウ</t>
    </rPh>
    <phoneticPr fontId="3"/>
  </si>
  <si>
    <t>サイズ</t>
    <phoneticPr fontId="3"/>
  </si>
  <si>
    <t>Ｂ４</t>
    <phoneticPr fontId="3"/>
  </si>
  <si>
    <t>Ｂ３</t>
    <phoneticPr fontId="3"/>
  </si>
  <si>
    <t>Ｂ２</t>
    <phoneticPr fontId="3"/>
  </si>
  <si>
    <t>愛媛新聞</t>
    <rPh sb="0" eb="1">
      <t>アイ</t>
    </rPh>
    <rPh sb="1" eb="2">
      <t>ヒメ</t>
    </rPh>
    <rPh sb="2" eb="3">
      <t>シン</t>
    </rPh>
    <rPh sb="3" eb="4">
      <t>ブン</t>
    </rPh>
    <phoneticPr fontId="3"/>
  </si>
  <si>
    <t>サイズ</t>
    <phoneticPr fontId="3"/>
  </si>
  <si>
    <t>玉川(朝)
（今治中央）</t>
    <rPh sb="0" eb="2">
      <t>タマガワ</t>
    </rPh>
    <rPh sb="7" eb="9">
      <t>イマバリ</t>
    </rPh>
    <rPh sb="9" eb="11">
      <t>チュウオウ</t>
    </rPh>
    <phoneticPr fontId="3"/>
  </si>
  <si>
    <r>
      <t>ページ合計／</t>
    </r>
    <r>
      <rPr>
        <b/>
        <sz val="12"/>
        <color indexed="10"/>
        <rFont val="ＭＳ Ｐゴシック"/>
        <family val="3"/>
        <charset val="128"/>
      </rPr>
      <t>折込総合計</t>
    </r>
    <rPh sb="3" eb="5">
      <t>ゴウケイ</t>
    </rPh>
    <rPh sb="6" eb="8">
      <t>オリコミ</t>
    </rPh>
    <rPh sb="8" eb="10">
      <t>ソウゴウ</t>
    </rPh>
    <rPh sb="10" eb="11">
      <t>ケイ</t>
    </rPh>
    <phoneticPr fontId="3"/>
  </si>
  <si>
    <t>松前(合)</t>
    <rPh sb="0" eb="1">
      <t>マツ</t>
    </rPh>
    <rPh sb="1" eb="2">
      <t>マエ</t>
    </rPh>
    <rPh sb="3" eb="4">
      <t>ゴウ</t>
    </rPh>
    <phoneticPr fontId="3"/>
  </si>
  <si>
    <t>広田(愛）</t>
    <rPh sb="0" eb="1">
      <t>ヒロ</t>
    </rPh>
    <rPh sb="1" eb="2">
      <t>タ</t>
    </rPh>
    <rPh sb="3" eb="4">
      <t>アイ</t>
    </rPh>
    <phoneticPr fontId="3"/>
  </si>
  <si>
    <t>砥部（久米）</t>
    <rPh sb="0" eb="1">
      <t>テイ</t>
    </rPh>
    <rPh sb="1" eb="2">
      <t>ブ</t>
    </rPh>
    <rPh sb="3" eb="5">
      <t>クメ</t>
    </rPh>
    <phoneticPr fontId="3"/>
  </si>
  <si>
    <t>松前</t>
    <rPh sb="0" eb="1">
      <t>マツ</t>
    </rPh>
    <rPh sb="1" eb="2">
      <t>マエ</t>
    </rPh>
    <phoneticPr fontId="3"/>
  </si>
  <si>
    <t>砥部(愛)</t>
    <rPh sb="0" eb="1">
      <t>テイ</t>
    </rPh>
    <rPh sb="1" eb="2">
      <t>ブ</t>
    </rPh>
    <rPh sb="3" eb="4">
      <t>アイ</t>
    </rPh>
    <phoneticPr fontId="3"/>
  </si>
  <si>
    <t>松前(読）</t>
    <rPh sb="0" eb="1">
      <t>マツ</t>
    </rPh>
    <rPh sb="1" eb="2">
      <t>マエ</t>
    </rPh>
    <rPh sb="3" eb="4">
      <t>ヨ</t>
    </rPh>
    <phoneticPr fontId="3"/>
  </si>
  <si>
    <t>松前（朝）</t>
    <rPh sb="0" eb="1">
      <t>マツ</t>
    </rPh>
    <rPh sb="1" eb="2">
      <t>マエ</t>
    </rPh>
    <rPh sb="3" eb="4">
      <t>アサ</t>
    </rPh>
    <phoneticPr fontId="3"/>
  </si>
  <si>
    <t>砥部</t>
    <rPh sb="0" eb="1">
      <t>テイ</t>
    </rPh>
    <rPh sb="1" eb="2">
      <t>ブ</t>
    </rPh>
    <phoneticPr fontId="3"/>
  </si>
  <si>
    <t>久万（合）</t>
    <rPh sb="0" eb="1">
      <t>ヒサシ</t>
    </rPh>
    <rPh sb="1" eb="2">
      <t>ヨロズ</t>
    </rPh>
    <rPh sb="3" eb="4">
      <t>ア</t>
    </rPh>
    <phoneticPr fontId="3"/>
  </si>
  <si>
    <t>柳谷（愛）</t>
    <rPh sb="0" eb="1">
      <t>ヤナギ</t>
    </rPh>
    <rPh sb="1" eb="2">
      <t>タニ</t>
    </rPh>
    <rPh sb="3" eb="4">
      <t>アイ</t>
    </rPh>
    <phoneticPr fontId="3"/>
  </si>
  <si>
    <t>美川（愛）</t>
    <rPh sb="0" eb="1">
      <t>ビ</t>
    </rPh>
    <rPh sb="1" eb="2">
      <t>カワ</t>
    </rPh>
    <rPh sb="3" eb="4">
      <t>アイ</t>
    </rPh>
    <phoneticPr fontId="3"/>
  </si>
  <si>
    <t>久万（朝）</t>
    <rPh sb="0" eb="1">
      <t>ヒサシ</t>
    </rPh>
    <rPh sb="1" eb="2">
      <t>ヨロズ</t>
    </rPh>
    <rPh sb="3" eb="4">
      <t>アサ</t>
    </rPh>
    <phoneticPr fontId="3"/>
  </si>
  <si>
    <t>柳谷</t>
    <rPh sb="0" eb="1">
      <t>ヤナギ</t>
    </rPh>
    <rPh sb="1" eb="2">
      <t>タニ</t>
    </rPh>
    <phoneticPr fontId="3"/>
  </si>
  <si>
    <t>面河</t>
    <rPh sb="0" eb="1">
      <t>メン</t>
    </rPh>
    <rPh sb="1" eb="2">
      <t>カワ</t>
    </rPh>
    <phoneticPr fontId="3"/>
  </si>
  <si>
    <t>美川（合）</t>
    <rPh sb="0" eb="1">
      <t>ビ</t>
    </rPh>
    <rPh sb="1" eb="2">
      <t>カワ</t>
    </rPh>
    <rPh sb="3" eb="4">
      <t>ア</t>
    </rPh>
    <phoneticPr fontId="3"/>
  </si>
  <si>
    <t>柳谷（合）</t>
    <rPh sb="0" eb="1">
      <t>ヤナギ</t>
    </rPh>
    <rPh sb="1" eb="2">
      <t>タニ</t>
    </rPh>
    <phoneticPr fontId="3"/>
  </si>
  <si>
    <t>久万</t>
    <rPh sb="0" eb="1">
      <t>ヒサシ</t>
    </rPh>
    <rPh sb="1" eb="2">
      <t>ヨロズ</t>
    </rPh>
    <phoneticPr fontId="3"/>
  </si>
  <si>
    <t>岡田</t>
    <rPh sb="0" eb="1">
      <t>オカ</t>
    </rPh>
    <rPh sb="1" eb="2">
      <t>タ</t>
    </rPh>
    <phoneticPr fontId="3"/>
  </si>
  <si>
    <t>広田</t>
    <rPh sb="0" eb="1">
      <t>ヒロ</t>
    </rPh>
    <rPh sb="1" eb="2">
      <t>タ</t>
    </rPh>
    <phoneticPr fontId="3"/>
  </si>
  <si>
    <t>伊予（朝）</t>
    <rPh sb="0" eb="1">
      <t>イ</t>
    </rPh>
    <rPh sb="1" eb="2">
      <t>ヨ</t>
    </rPh>
    <rPh sb="3" eb="4">
      <t>アサ</t>
    </rPh>
    <phoneticPr fontId="3"/>
  </si>
  <si>
    <t>伊予（合）</t>
    <rPh sb="0" eb="1">
      <t>イ</t>
    </rPh>
    <rPh sb="1" eb="2">
      <t>ヨ</t>
    </rPh>
    <rPh sb="3" eb="4">
      <t>ア</t>
    </rPh>
    <phoneticPr fontId="3"/>
  </si>
  <si>
    <t>上灘（愛）</t>
    <rPh sb="0" eb="1">
      <t>ウエ</t>
    </rPh>
    <rPh sb="1" eb="2">
      <t>ナダ</t>
    </rPh>
    <rPh sb="3" eb="4">
      <t>アイ</t>
    </rPh>
    <phoneticPr fontId="3"/>
  </si>
  <si>
    <t>下灘（愛）</t>
    <rPh sb="0" eb="1">
      <t>シタ</t>
    </rPh>
    <rPh sb="1" eb="2">
      <t>ナダ</t>
    </rPh>
    <rPh sb="3" eb="4">
      <t>アイ</t>
    </rPh>
    <phoneticPr fontId="3"/>
  </si>
  <si>
    <t>中山（愛）</t>
    <rPh sb="0" eb="1">
      <t>ナカ</t>
    </rPh>
    <rPh sb="1" eb="2">
      <t>ヤマ</t>
    </rPh>
    <rPh sb="3" eb="4">
      <t>アイ</t>
    </rPh>
    <phoneticPr fontId="3"/>
  </si>
  <si>
    <t>三瓶</t>
    <rPh sb="0" eb="1">
      <t>サン</t>
    </rPh>
    <rPh sb="1" eb="2">
      <t>ビン</t>
    </rPh>
    <phoneticPr fontId="3"/>
  </si>
  <si>
    <t>高山(合)</t>
    <rPh sb="0" eb="1">
      <t>タカ</t>
    </rPh>
    <rPh sb="1" eb="2">
      <t>ヤマ</t>
    </rPh>
    <rPh sb="3" eb="4">
      <t>ゴウ</t>
    </rPh>
    <phoneticPr fontId="3"/>
  </si>
  <si>
    <t>惣川(合)</t>
    <rPh sb="0" eb="1">
      <t>ソウ</t>
    </rPh>
    <rPh sb="1" eb="2">
      <t>カワ</t>
    </rPh>
    <rPh sb="3" eb="4">
      <t>ゴウ</t>
    </rPh>
    <phoneticPr fontId="3"/>
  </si>
  <si>
    <t>内子</t>
    <rPh sb="0" eb="1">
      <t>ウチ</t>
    </rPh>
    <rPh sb="1" eb="2">
      <t>コ</t>
    </rPh>
    <phoneticPr fontId="3"/>
  </si>
  <si>
    <t>小田</t>
    <rPh sb="0" eb="1">
      <t>ショウ</t>
    </rPh>
    <rPh sb="1" eb="2">
      <t>タ</t>
    </rPh>
    <phoneticPr fontId="3"/>
  </si>
  <si>
    <t>大洲</t>
    <rPh sb="0" eb="1">
      <t>ダイ</t>
    </rPh>
    <rPh sb="1" eb="2">
      <t>シュウ</t>
    </rPh>
    <phoneticPr fontId="3"/>
  </si>
  <si>
    <t>平野</t>
    <rPh sb="0" eb="1">
      <t>ヒラ</t>
    </rPh>
    <rPh sb="1" eb="2">
      <t>ノ</t>
    </rPh>
    <phoneticPr fontId="3"/>
  </si>
  <si>
    <t>菅田(合)</t>
    <rPh sb="0" eb="1">
      <t>スゲ</t>
    </rPh>
    <rPh sb="1" eb="2">
      <t>タ</t>
    </rPh>
    <rPh sb="3" eb="4">
      <t>ゴウ</t>
    </rPh>
    <phoneticPr fontId="3"/>
  </si>
  <si>
    <t>新谷</t>
    <rPh sb="0" eb="1">
      <t>シン</t>
    </rPh>
    <rPh sb="1" eb="2">
      <t>タニ</t>
    </rPh>
    <phoneticPr fontId="3"/>
  </si>
  <si>
    <t>大川(合)</t>
    <rPh sb="0" eb="1">
      <t>ダイ</t>
    </rPh>
    <rPh sb="1" eb="2">
      <t>カワ</t>
    </rPh>
    <rPh sb="3" eb="4">
      <t>ゴウ</t>
    </rPh>
    <phoneticPr fontId="3"/>
  </si>
  <si>
    <t>長浜</t>
    <rPh sb="0" eb="1">
      <t>チョウ</t>
    </rPh>
    <rPh sb="1" eb="2">
      <t>ハマ</t>
    </rPh>
    <phoneticPr fontId="3"/>
  </si>
  <si>
    <t>河辺</t>
    <rPh sb="0" eb="1">
      <t>カワ</t>
    </rPh>
    <rPh sb="1" eb="2">
      <t>ヘン</t>
    </rPh>
    <phoneticPr fontId="3"/>
  </si>
  <si>
    <t>日土(合)</t>
    <rPh sb="0" eb="1">
      <t>ヒ</t>
    </rPh>
    <rPh sb="1" eb="2">
      <t>ツチ</t>
    </rPh>
    <rPh sb="3" eb="4">
      <t>ゴウ</t>
    </rPh>
    <phoneticPr fontId="3"/>
  </si>
  <si>
    <t>伊方(合)</t>
    <rPh sb="0" eb="1">
      <t>イ</t>
    </rPh>
    <rPh sb="1" eb="2">
      <t>カタ</t>
    </rPh>
    <rPh sb="3" eb="4">
      <t>ゴウ</t>
    </rPh>
    <phoneticPr fontId="3"/>
  </si>
  <si>
    <t>町見(合)</t>
    <rPh sb="0" eb="1">
      <t>マチ</t>
    </rPh>
    <rPh sb="1" eb="2">
      <t>ミ</t>
    </rPh>
    <rPh sb="3" eb="4">
      <t>ゴウ</t>
    </rPh>
    <phoneticPr fontId="3"/>
  </si>
  <si>
    <t>三崎（合）</t>
    <rPh sb="0" eb="1">
      <t>３</t>
    </rPh>
    <rPh sb="1" eb="2">
      <t>サキ</t>
    </rPh>
    <rPh sb="3" eb="4">
      <t>ゴウ</t>
    </rPh>
    <phoneticPr fontId="3"/>
  </si>
  <si>
    <t>長浜(合)</t>
    <rPh sb="0" eb="1">
      <t>チョウ</t>
    </rPh>
    <rPh sb="1" eb="2">
      <t>ハマ</t>
    </rPh>
    <rPh sb="3" eb="4">
      <t>ゴウ</t>
    </rPh>
    <phoneticPr fontId="3"/>
  </si>
  <si>
    <t>高山</t>
    <rPh sb="0" eb="1">
      <t>タカ</t>
    </rPh>
    <rPh sb="1" eb="2">
      <t>ヤマ</t>
    </rPh>
    <phoneticPr fontId="3"/>
  </si>
  <si>
    <t>野村(合)</t>
    <rPh sb="0" eb="1">
      <t>ノ</t>
    </rPh>
    <rPh sb="1" eb="2">
      <t>ムラ</t>
    </rPh>
    <rPh sb="3" eb="4">
      <t>ゴウ</t>
    </rPh>
    <phoneticPr fontId="3"/>
  </si>
  <si>
    <t>小田（合）</t>
    <rPh sb="0" eb="1">
      <t>ショウ</t>
    </rPh>
    <rPh sb="1" eb="2">
      <t>タ</t>
    </rPh>
    <rPh sb="3" eb="4">
      <t>ア</t>
    </rPh>
    <phoneticPr fontId="3"/>
  </si>
  <si>
    <t>大洲(合)</t>
    <rPh sb="0" eb="1">
      <t>ダイ</t>
    </rPh>
    <rPh sb="1" eb="2">
      <t>シュウ</t>
    </rPh>
    <rPh sb="3" eb="4">
      <t>ゴウ</t>
    </rPh>
    <phoneticPr fontId="3"/>
  </si>
  <si>
    <t>菅田(愛)</t>
    <rPh sb="0" eb="1">
      <t>スゲ</t>
    </rPh>
    <rPh sb="1" eb="2">
      <t>タ</t>
    </rPh>
    <rPh sb="3" eb="4">
      <t>アイ</t>
    </rPh>
    <phoneticPr fontId="3"/>
  </si>
  <si>
    <t>大川(愛)</t>
    <rPh sb="0" eb="1">
      <t>ダイ</t>
    </rPh>
    <rPh sb="1" eb="2">
      <t>カワ</t>
    </rPh>
    <rPh sb="3" eb="4">
      <t>アイ</t>
    </rPh>
    <phoneticPr fontId="3"/>
  </si>
  <si>
    <t>町見(愛)</t>
    <rPh sb="0" eb="1">
      <t>マチ</t>
    </rPh>
    <rPh sb="1" eb="2">
      <t>ミ</t>
    </rPh>
    <rPh sb="3" eb="4">
      <t>アイ</t>
    </rPh>
    <phoneticPr fontId="3"/>
  </si>
  <si>
    <t>三崎(愛)</t>
    <rPh sb="0" eb="1">
      <t>サン</t>
    </rPh>
    <rPh sb="1" eb="2">
      <t>ザキ</t>
    </rPh>
    <rPh sb="3" eb="4">
      <t>アイ</t>
    </rPh>
    <phoneticPr fontId="3"/>
  </si>
  <si>
    <t>高山(愛)</t>
    <rPh sb="0" eb="1">
      <t>タカ</t>
    </rPh>
    <rPh sb="1" eb="2">
      <t>ヤマ</t>
    </rPh>
    <rPh sb="3" eb="4">
      <t>アイ</t>
    </rPh>
    <phoneticPr fontId="3"/>
  </si>
  <si>
    <t>伊方(愛)</t>
    <rPh sb="0" eb="1">
      <t>イ</t>
    </rPh>
    <rPh sb="1" eb="2">
      <t>カタ</t>
    </rPh>
    <rPh sb="3" eb="4">
      <t>アイ</t>
    </rPh>
    <phoneticPr fontId="3"/>
  </si>
  <si>
    <t>長浜(読）</t>
    <rPh sb="0" eb="1">
      <t>チョウ</t>
    </rPh>
    <rPh sb="1" eb="2">
      <t>ハマ</t>
    </rPh>
    <rPh sb="3" eb="4">
      <t>ヨ</t>
    </rPh>
    <phoneticPr fontId="3"/>
  </si>
  <si>
    <t>野村(朝)</t>
    <rPh sb="0" eb="1">
      <t>ノ</t>
    </rPh>
    <rPh sb="1" eb="2">
      <t>ムラ</t>
    </rPh>
    <rPh sb="3" eb="4">
      <t>アサ</t>
    </rPh>
    <phoneticPr fontId="3"/>
  </si>
  <si>
    <t>大洲(朝)</t>
    <rPh sb="0" eb="1">
      <t>ダイ</t>
    </rPh>
    <rPh sb="1" eb="2">
      <t>シュウ</t>
    </rPh>
    <rPh sb="3" eb="4">
      <t>アサ</t>
    </rPh>
    <phoneticPr fontId="3"/>
  </si>
  <si>
    <t>小田（朝）</t>
    <rPh sb="0" eb="1">
      <t>ショウ</t>
    </rPh>
    <rPh sb="1" eb="2">
      <t>タ</t>
    </rPh>
    <rPh sb="3" eb="4">
      <t>アサ</t>
    </rPh>
    <phoneticPr fontId="3"/>
  </si>
  <si>
    <t>宇和中川(合)</t>
    <rPh sb="0" eb="1">
      <t>タカ</t>
    </rPh>
    <rPh sb="1" eb="2">
      <t>ワ</t>
    </rPh>
    <rPh sb="2" eb="3">
      <t>ナカ</t>
    </rPh>
    <rPh sb="3" eb="4">
      <t>カワ</t>
    </rPh>
    <rPh sb="5" eb="6">
      <t>ゴウ</t>
    </rPh>
    <phoneticPr fontId="3"/>
  </si>
  <si>
    <t>津島</t>
    <rPh sb="0" eb="1">
      <t>ツ</t>
    </rPh>
    <rPh sb="1" eb="2">
      <t>シマ</t>
    </rPh>
    <phoneticPr fontId="3"/>
  </si>
  <si>
    <t>吉田</t>
    <rPh sb="0" eb="1">
      <t>キチ</t>
    </rPh>
    <rPh sb="1" eb="2">
      <t>タ</t>
    </rPh>
    <phoneticPr fontId="3"/>
  </si>
  <si>
    <t>三間(合)</t>
    <rPh sb="0" eb="1">
      <t>サン</t>
    </rPh>
    <rPh sb="1" eb="2">
      <t>アイダ</t>
    </rPh>
    <rPh sb="3" eb="4">
      <t>ゴウ</t>
    </rPh>
    <phoneticPr fontId="3"/>
  </si>
  <si>
    <t>近永(合)</t>
    <rPh sb="0" eb="1">
      <t>キン</t>
    </rPh>
    <rPh sb="1" eb="2">
      <t>エイ</t>
    </rPh>
    <phoneticPr fontId="3"/>
  </si>
  <si>
    <t>愛治(合)</t>
    <rPh sb="0" eb="1">
      <t>アイ</t>
    </rPh>
    <rPh sb="1" eb="2">
      <t>ジ</t>
    </rPh>
    <rPh sb="3" eb="4">
      <t>ゴウ</t>
    </rPh>
    <phoneticPr fontId="3"/>
  </si>
  <si>
    <t>日吉</t>
    <rPh sb="0" eb="1">
      <t>ヒ</t>
    </rPh>
    <rPh sb="1" eb="2">
      <t>キチ</t>
    </rPh>
    <phoneticPr fontId="3"/>
  </si>
  <si>
    <t>松丸(合)</t>
    <rPh sb="0" eb="1">
      <t>マツ</t>
    </rPh>
    <rPh sb="1" eb="2">
      <t>マル</t>
    </rPh>
    <rPh sb="3" eb="4">
      <t>ゴウ</t>
    </rPh>
    <phoneticPr fontId="3"/>
  </si>
  <si>
    <t>目黒</t>
    <rPh sb="0" eb="1">
      <t>メ</t>
    </rPh>
    <rPh sb="1" eb="2">
      <t>クロ</t>
    </rPh>
    <phoneticPr fontId="3"/>
  </si>
  <si>
    <t>内海</t>
    <rPh sb="0" eb="1">
      <t>ウチ</t>
    </rPh>
    <rPh sb="1" eb="2">
      <t>ウミ</t>
    </rPh>
    <phoneticPr fontId="3"/>
  </si>
  <si>
    <t>御荘</t>
    <rPh sb="0" eb="1">
      <t>オ</t>
    </rPh>
    <rPh sb="1" eb="2">
      <t>ソウ</t>
    </rPh>
    <phoneticPr fontId="3"/>
  </si>
  <si>
    <t>城辺</t>
    <rPh sb="0" eb="1">
      <t>ジョウ</t>
    </rPh>
    <rPh sb="1" eb="2">
      <t>ヘン</t>
    </rPh>
    <phoneticPr fontId="3"/>
  </si>
  <si>
    <t>西海</t>
    <rPh sb="0" eb="1">
      <t>ニシ</t>
    </rPh>
    <rPh sb="1" eb="2">
      <t>ウミ</t>
    </rPh>
    <phoneticPr fontId="3"/>
  </si>
  <si>
    <t>吉田(合)</t>
    <rPh sb="0" eb="1">
      <t>キチ</t>
    </rPh>
    <rPh sb="1" eb="2">
      <t>タ</t>
    </rPh>
    <rPh sb="3" eb="4">
      <t>ゴウ</t>
    </rPh>
    <phoneticPr fontId="3"/>
  </si>
  <si>
    <t>三間</t>
    <rPh sb="0" eb="1">
      <t>３</t>
    </rPh>
    <rPh sb="1" eb="2">
      <t>アイダ</t>
    </rPh>
    <phoneticPr fontId="3"/>
  </si>
  <si>
    <t>松丸</t>
    <rPh sb="0" eb="1">
      <t>マツ</t>
    </rPh>
    <rPh sb="1" eb="2">
      <t>マル</t>
    </rPh>
    <phoneticPr fontId="3"/>
  </si>
  <si>
    <t>津島(合)</t>
    <rPh sb="0" eb="1">
      <t>ツ</t>
    </rPh>
    <rPh sb="1" eb="2">
      <t>シマ</t>
    </rPh>
    <rPh sb="3" eb="4">
      <t>ゴウ</t>
    </rPh>
    <phoneticPr fontId="3"/>
  </si>
  <si>
    <t>三間(愛)</t>
    <rPh sb="0" eb="1">
      <t>サン</t>
    </rPh>
    <rPh sb="1" eb="2">
      <t>アイダ</t>
    </rPh>
    <rPh sb="3" eb="4">
      <t>アイ</t>
    </rPh>
    <phoneticPr fontId="3"/>
  </si>
  <si>
    <t>近永(合)</t>
    <rPh sb="0" eb="1">
      <t>キン</t>
    </rPh>
    <rPh sb="1" eb="2">
      <t>エイ</t>
    </rPh>
    <rPh sb="3" eb="4">
      <t>ゴウ</t>
    </rPh>
    <phoneticPr fontId="3"/>
  </si>
  <si>
    <t>日吉(合)</t>
    <rPh sb="0" eb="1">
      <t>ヒ</t>
    </rPh>
    <rPh sb="1" eb="2">
      <t>キチ</t>
    </rPh>
    <phoneticPr fontId="3"/>
  </si>
  <si>
    <t>松丸(愛)</t>
    <rPh sb="0" eb="1">
      <t>マツ</t>
    </rPh>
    <rPh sb="1" eb="2">
      <t>マル</t>
    </rPh>
    <rPh sb="3" eb="4">
      <t>アイ</t>
    </rPh>
    <phoneticPr fontId="3"/>
  </si>
  <si>
    <t>御荘(合)</t>
    <rPh sb="0" eb="1">
      <t>オ</t>
    </rPh>
    <rPh sb="1" eb="2">
      <t>ソウ</t>
    </rPh>
    <phoneticPr fontId="3"/>
  </si>
  <si>
    <t>吉田(読）</t>
    <rPh sb="0" eb="1">
      <t>キチ</t>
    </rPh>
    <rPh sb="1" eb="2">
      <t>タ</t>
    </rPh>
    <rPh sb="3" eb="4">
      <t>ヨ</t>
    </rPh>
    <phoneticPr fontId="3"/>
  </si>
  <si>
    <t>津島(朝)</t>
    <rPh sb="0" eb="1">
      <t>ツ</t>
    </rPh>
    <rPh sb="1" eb="2">
      <t>シマ</t>
    </rPh>
    <rPh sb="3" eb="4">
      <t>アサ</t>
    </rPh>
    <phoneticPr fontId="3"/>
  </si>
  <si>
    <t>吉田(毎)</t>
    <rPh sb="0" eb="1">
      <t>キチ</t>
    </rPh>
    <rPh sb="1" eb="2">
      <t>タ</t>
    </rPh>
    <rPh sb="3" eb="4">
      <t>マイ</t>
    </rPh>
    <phoneticPr fontId="3"/>
  </si>
  <si>
    <t>近永(朝)</t>
    <rPh sb="0" eb="1">
      <t>キン</t>
    </rPh>
    <rPh sb="1" eb="2">
      <t>エイ</t>
    </rPh>
    <rPh sb="3" eb="4">
      <t>アサ</t>
    </rPh>
    <phoneticPr fontId="3"/>
  </si>
  <si>
    <t>日吉(朝)</t>
    <rPh sb="0" eb="1">
      <t>ヒ</t>
    </rPh>
    <rPh sb="1" eb="2">
      <t>キチ</t>
    </rPh>
    <rPh sb="3" eb="4">
      <t>アサ</t>
    </rPh>
    <phoneticPr fontId="3"/>
  </si>
  <si>
    <t>御荘(朝)</t>
    <rPh sb="0" eb="1">
      <t>オ</t>
    </rPh>
    <rPh sb="1" eb="2">
      <t>ソウ</t>
    </rPh>
    <rPh sb="3" eb="4">
      <t>アサ</t>
    </rPh>
    <phoneticPr fontId="3"/>
  </si>
  <si>
    <t>土居</t>
    <rPh sb="0" eb="1">
      <t>ツチ</t>
    </rPh>
    <rPh sb="1" eb="2">
      <t>キョ</t>
    </rPh>
    <phoneticPr fontId="3"/>
  </si>
  <si>
    <t>角野</t>
    <rPh sb="0" eb="1">
      <t>カド</t>
    </rPh>
    <rPh sb="1" eb="2">
      <t>ノ</t>
    </rPh>
    <phoneticPr fontId="3"/>
  </si>
  <si>
    <t>中萩</t>
    <rPh sb="0" eb="1">
      <t>ナカ</t>
    </rPh>
    <rPh sb="1" eb="2">
      <t>ハギ</t>
    </rPh>
    <phoneticPr fontId="3"/>
  </si>
  <si>
    <t>小松</t>
    <rPh sb="0" eb="1">
      <t>ショウ</t>
    </rPh>
    <rPh sb="1" eb="2">
      <t>マツ</t>
    </rPh>
    <phoneticPr fontId="3"/>
  </si>
  <si>
    <t>丹原（合）</t>
    <rPh sb="0" eb="1">
      <t>ニ</t>
    </rPh>
    <rPh sb="1" eb="2">
      <t>ハラ</t>
    </rPh>
    <rPh sb="3" eb="4">
      <t>ゴウ</t>
    </rPh>
    <phoneticPr fontId="3"/>
  </si>
  <si>
    <t>三島</t>
    <rPh sb="0" eb="1">
      <t>サン</t>
    </rPh>
    <rPh sb="1" eb="2">
      <t>シマ</t>
    </rPh>
    <phoneticPr fontId="3"/>
  </si>
  <si>
    <t>泉川</t>
    <rPh sb="0" eb="1">
      <t>イズミ</t>
    </rPh>
    <rPh sb="1" eb="2">
      <t>カワ</t>
    </rPh>
    <phoneticPr fontId="3"/>
  </si>
  <si>
    <t>中萩（合）</t>
    <rPh sb="0" eb="1">
      <t>ナカ</t>
    </rPh>
    <rPh sb="1" eb="2">
      <t>ハギ</t>
    </rPh>
    <rPh sb="3" eb="4">
      <t>ゴウ</t>
    </rPh>
    <phoneticPr fontId="3"/>
  </si>
  <si>
    <t>小松(合)</t>
    <rPh sb="0" eb="1">
      <t>ショウ</t>
    </rPh>
    <rPh sb="1" eb="2">
      <t>マツ</t>
    </rPh>
    <rPh sb="3" eb="4">
      <t>ゴウ</t>
    </rPh>
    <phoneticPr fontId="3"/>
  </si>
  <si>
    <t>土居(合)</t>
    <rPh sb="0" eb="1">
      <t>ツチ</t>
    </rPh>
    <rPh sb="1" eb="2">
      <t>キョ</t>
    </rPh>
    <rPh sb="3" eb="4">
      <t>ゴウ</t>
    </rPh>
    <phoneticPr fontId="3"/>
  </si>
  <si>
    <t>丹原（愛）</t>
    <rPh sb="0" eb="1">
      <t>ニ</t>
    </rPh>
    <rPh sb="1" eb="2">
      <t>ハラ</t>
    </rPh>
    <rPh sb="3" eb="4">
      <t>アイ</t>
    </rPh>
    <phoneticPr fontId="3"/>
  </si>
  <si>
    <t>土居(毎)</t>
    <rPh sb="0" eb="1">
      <t>ツチ</t>
    </rPh>
    <rPh sb="1" eb="2">
      <t>キョ</t>
    </rPh>
    <rPh sb="3" eb="4">
      <t>マイ</t>
    </rPh>
    <phoneticPr fontId="3"/>
  </si>
  <si>
    <t>小松(朝)</t>
    <rPh sb="0" eb="1">
      <t>ショウ</t>
    </rPh>
    <rPh sb="1" eb="2">
      <t>マツ</t>
    </rPh>
    <rPh sb="3" eb="4">
      <t>アサ</t>
    </rPh>
    <phoneticPr fontId="3"/>
  </si>
  <si>
    <t>三島(朝)</t>
    <rPh sb="0" eb="1">
      <t>サン</t>
    </rPh>
    <rPh sb="1" eb="2">
      <t>シマ</t>
    </rPh>
    <rPh sb="3" eb="4">
      <t>アサ</t>
    </rPh>
    <phoneticPr fontId="3"/>
  </si>
  <si>
    <t>中萩(朝)</t>
    <rPh sb="0" eb="1">
      <t>ナカ</t>
    </rPh>
    <rPh sb="1" eb="2">
      <t>ハギ</t>
    </rPh>
    <rPh sb="3" eb="4">
      <t>アサ</t>
    </rPh>
    <phoneticPr fontId="3"/>
  </si>
  <si>
    <t>新居浜北(合)</t>
    <rPh sb="0" eb="1">
      <t>シン</t>
    </rPh>
    <rPh sb="1" eb="2">
      <t>キョ</t>
    </rPh>
    <rPh sb="2" eb="3">
      <t>ハマ</t>
    </rPh>
    <rPh sb="3" eb="4">
      <t>キタ</t>
    </rPh>
    <rPh sb="5" eb="6">
      <t>ゴウ</t>
    </rPh>
    <phoneticPr fontId="3"/>
  </si>
  <si>
    <t>壬生川北（合）</t>
    <rPh sb="0" eb="1">
      <t>ジン</t>
    </rPh>
    <rPh sb="1" eb="2">
      <t>イ</t>
    </rPh>
    <rPh sb="2" eb="3">
      <t>カワ</t>
    </rPh>
    <rPh sb="3" eb="4">
      <t>キタ</t>
    </rPh>
    <phoneticPr fontId="3"/>
  </si>
  <si>
    <t>壬生川南（合）</t>
    <rPh sb="0" eb="1">
      <t>ジン</t>
    </rPh>
    <rPh sb="1" eb="2">
      <t>イ</t>
    </rPh>
    <rPh sb="2" eb="3">
      <t>カワ</t>
    </rPh>
    <rPh sb="3" eb="4">
      <t>ミナミ</t>
    </rPh>
    <phoneticPr fontId="3"/>
  </si>
  <si>
    <t>四国中央市</t>
    <rPh sb="0" eb="1">
      <t>ヨン</t>
    </rPh>
    <rPh sb="1" eb="2">
      <t>コク</t>
    </rPh>
    <rPh sb="2" eb="3">
      <t>ナカ</t>
    </rPh>
    <rPh sb="3" eb="4">
      <t>ヒサシ</t>
    </rPh>
    <rPh sb="4" eb="5">
      <t>シ</t>
    </rPh>
    <phoneticPr fontId="3"/>
  </si>
  <si>
    <t>新居浜市</t>
    <rPh sb="0" eb="3">
      <t>ニイハマ</t>
    </rPh>
    <rPh sb="3" eb="4">
      <t>シ</t>
    </rPh>
    <phoneticPr fontId="3"/>
  </si>
  <si>
    <t>桜井</t>
    <rPh sb="0" eb="1">
      <t>サクラ</t>
    </rPh>
    <rPh sb="1" eb="2">
      <t>イ</t>
    </rPh>
    <phoneticPr fontId="3"/>
  </si>
  <si>
    <t>大西</t>
    <rPh sb="0" eb="1">
      <t>ダイ</t>
    </rPh>
    <rPh sb="1" eb="2">
      <t>ニシ</t>
    </rPh>
    <phoneticPr fontId="3"/>
  </si>
  <si>
    <t>宮浦</t>
    <rPh sb="0" eb="1">
      <t>ミヤ</t>
    </rPh>
    <rPh sb="1" eb="2">
      <t>ウラ</t>
    </rPh>
    <phoneticPr fontId="3"/>
  </si>
  <si>
    <t>名駒</t>
    <rPh sb="0" eb="1">
      <t>メイ</t>
    </rPh>
    <rPh sb="1" eb="2">
      <t>コマ</t>
    </rPh>
    <phoneticPr fontId="3"/>
  </si>
  <si>
    <t>関前</t>
    <rPh sb="0" eb="1">
      <t>セキ</t>
    </rPh>
    <rPh sb="1" eb="2">
      <t>マエ</t>
    </rPh>
    <phoneticPr fontId="3"/>
  </si>
  <si>
    <t>弓削</t>
    <rPh sb="0" eb="1">
      <t>ユミ</t>
    </rPh>
    <rPh sb="1" eb="2">
      <t>ケズ</t>
    </rPh>
    <phoneticPr fontId="3"/>
  </si>
  <si>
    <t>桜井</t>
    <rPh sb="0" eb="1">
      <t>サクラ</t>
    </rPh>
    <rPh sb="1" eb="2">
      <t>セイ</t>
    </rPh>
    <phoneticPr fontId="3"/>
  </si>
  <si>
    <t>井口</t>
    <rPh sb="0" eb="1">
      <t>セイ</t>
    </rPh>
    <rPh sb="1" eb="2">
      <t>クチ</t>
    </rPh>
    <phoneticPr fontId="3"/>
  </si>
  <si>
    <t>伯方</t>
    <rPh sb="0" eb="1">
      <t>ハク</t>
    </rPh>
    <rPh sb="1" eb="2">
      <t>カタ</t>
    </rPh>
    <phoneticPr fontId="3"/>
  </si>
  <si>
    <t>愛媛県折込部数表</t>
    <phoneticPr fontId="3"/>
  </si>
  <si>
    <t>道後</t>
    <rPh sb="0" eb="1">
      <t>ミチ</t>
    </rPh>
    <rPh sb="1" eb="2">
      <t>アト</t>
    </rPh>
    <phoneticPr fontId="3"/>
  </si>
  <si>
    <t>桑原（合）</t>
    <rPh sb="0" eb="1">
      <t>クワ</t>
    </rPh>
    <rPh sb="1" eb="2">
      <t>ハラ</t>
    </rPh>
    <rPh sb="3" eb="4">
      <t>ア</t>
    </rPh>
    <phoneticPr fontId="3"/>
  </si>
  <si>
    <t>番町（合）</t>
    <rPh sb="0" eb="1">
      <t>バン</t>
    </rPh>
    <rPh sb="1" eb="2">
      <t>マチ</t>
    </rPh>
    <rPh sb="3" eb="4">
      <t>ア</t>
    </rPh>
    <phoneticPr fontId="3"/>
  </si>
  <si>
    <t>味酒</t>
    <rPh sb="0" eb="1">
      <t>アジ</t>
    </rPh>
    <rPh sb="1" eb="2">
      <t>サケ</t>
    </rPh>
    <phoneticPr fontId="3"/>
  </si>
  <si>
    <t>余土（合）</t>
    <rPh sb="0" eb="1">
      <t>アマリ</t>
    </rPh>
    <rPh sb="1" eb="2">
      <t>ツチ</t>
    </rPh>
    <rPh sb="3" eb="4">
      <t>ゴウ</t>
    </rPh>
    <phoneticPr fontId="3"/>
  </si>
  <si>
    <t>保免（合）</t>
    <rPh sb="0" eb="1">
      <t>ホ</t>
    </rPh>
    <rPh sb="1" eb="2">
      <t>メン</t>
    </rPh>
    <rPh sb="3" eb="4">
      <t>ア</t>
    </rPh>
    <phoneticPr fontId="3"/>
  </si>
  <si>
    <t>堀江（合）</t>
    <rPh sb="0" eb="1">
      <t>ホリ</t>
    </rPh>
    <rPh sb="1" eb="2">
      <t>エ</t>
    </rPh>
    <rPh sb="3" eb="4">
      <t>ア</t>
    </rPh>
    <phoneticPr fontId="3"/>
  </si>
  <si>
    <t>和気</t>
    <rPh sb="0" eb="1">
      <t>ワ</t>
    </rPh>
    <rPh sb="1" eb="2">
      <t>キ</t>
    </rPh>
    <phoneticPr fontId="3"/>
  </si>
  <si>
    <t>衣山</t>
    <rPh sb="0" eb="1">
      <t>コロモ</t>
    </rPh>
    <rPh sb="1" eb="2">
      <t>ヤマ</t>
    </rPh>
    <phoneticPr fontId="3"/>
  </si>
  <si>
    <t>伊台</t>
    <rPh sb="0" eb="1">
      <t>イ</t>
    </rPh>
    <rPh sb="1" eb="2">
      <t>ダイ</t>
    </rPh>
    <phoneticPr fontId="3"/>
  </si>
  <si>
    <t>垣生（合）</t>
    <rPh sb="0" eb="1">
      <t>カキ</t>
    </rPh>
    <rPh sb="1" eb="2">
      <t>イ</t>
    </rPh>
    <rPh sb="3" eb="4">
      <t>ア</t>
    </rPh>
    <phoneticPr fontId="3"/>
  </si>
  <si>
    <t>平井</t>
    <rPh sb="0" eb="1">
      <t>ヒラ</t>
    </rPh>
    <rPh sb="1" eb="2">
      <t>セイ</t>
    </rPh>
    <phoneticPr fontId="3"/>
  </si>
  <si>
    <t>久米</t>
    <rPh sb="0" eb="1">
      <t>ヒサシ</t>
    </rPh>
    <rPh sb="1" eb="2">
      <t>コメ</t>
    </rPh>
    <phoneticPr fontId="3"/>
  </si>
  <si>
    <t>森松（合）</t>
    <rPh sb="0" eb="1">
      <t>モリ</t>
    </rPh>
    <rPh sb="1" eb="2">
      <t>マツ</t>
    </rPh>
    <phoneticPr fontId="3"/>
  </si>
  <si>
    <t>城南</t>
    <rPh sb="0" eb="1">
      <t>シロ</t>
    </rPh>
    <rPh sb="1" eb="2">
      <t>ミナミ</t>
    </rPh>
    <phoneticPr fontId="3"/>
  </si>
  <si>
    <t>東部</t>
    <rPh sb="0" eb="1">
      <t>ヒガシ</t>
    </rPh>
    <rPh sb="1" eb="2">
      <t>ブ</t>
    </rPh>
    <phoneticPr fontId="3"/>
  </si>
  <si>
    <t>南</t>
    <rPh sb="0" eb="1">
      <t>ミナミ</t>
    </rPh>
    <phoneticPr fontId="3"/>
  </si>
  <si>
    <t>椿</t>
    <rPh sb="0" eb="1">
      <t>ツバキ</t>
    </rPh>
    <phoneticPr fontId="3"/>
  </si>
  <si>
    <t>堀江</t>
    <rPh sb="0" eb="1">
      <t>ホリ</t>
    </rPh>
    <rPh sb="1" eb="2">
      <t>エ</t>
    </rPh>
    <phoneticPr fontId="3"/>
  </si>
  <si>
    <t>三津</t>
    <rPh sb="0" eb="1">
      <t>３</t>
    </rPh>
    <rPh sb="1" eb="2">
      <t>ツ</t>
    </rPh>
    <phoneticPr fontId="3"/>
  </si>
  <si>
    <t>城西</t>
    <rPh sb="0" eb="1">
      <t>シロ</t>
    </rPh>
    <rPh sb="1" eb="2">
      <t>ニシ</t>
    </rPh>
    <phoneticPr fontId="3"/>
  </si>
  <si>
    <t>石井</t>
    <rPh sb="0" eb="1">
      <t>イシ</t>
    </rPh>
    <rPh sb="1" eb="2">
      <t>セイ</t>
    </rPh>
    <phoneticPr fontId="3"/>
  </si>
  <si>
    <t>道後(合）</t>
    <rPh sb="0" eb="1">
      <t>ミチ</t>
    </rPh>
    <rPh sb="1" eb="2">
      <t>アト</t>
    </rPh>
    <rPh sb="3" eb="4">
      <t>ゴウ</t>
    </rPh>
    <phoneticPr fontId="3"/>
  </si>
  <si>
    <t>城北(合）</t>
    <rPh sb="0" eb="1">
      <t>シロ</t>
    </rPh>
    <rPh sb="1" eb="2">
      <t>キタ</t>
    </rPh>
    <rPh sb="3" eb="4">
      <t>ゴウ</t>
    </rPh>
    <phoneticPr fontId="3"/>
  </si>
  <si>
    <t>三津（合）</t>
    <rPh sb="0" eb="1">
      <t>サン</t>
    </rPh>
    <rPh sb="1" eb="2">
      <t>ツ</t>
    </rPh>
    <rPh sb="3" eb="4">
      <t>ア</t>
    </rPh>
    <phoneticPr fontId="3"/>
  </si>
  <si>
    <t>西部（合）</t>
    <rPh sb="0" eb="1">
      <t>ニシ</t>
    </rPh>
    <rPh sb="1" eb="2">
      <t>ブ</t>
    </rPh>
    <rPh sb="3" eb="4">
      <t>ア</t>
    </rPh>
    <phoneticPr fontId="3"/>
  </si>
  <si>
    <t>久米（合）</t>
    <rPh sb="0" eb="1">
      <t>ヒサシ</t>
    </rPh>
    <rPh sb="1" eb="2">
      <t>コメ</t>
    </rPh>
    <rPh sb="3" eb="4">
      <t>ア</t>
    </rPh>
    <phoneticPr fontId="3"/>
  </si>
  <si>
    <t>中央(合)</t>
    <rPh sb="0" eb="1">
      <t>ナカ</t>
    </rPh>
    <rPh sb="1" eb="2">
      <t>ヒサシ</t>
    </rPh>
    <rPh sb="3" eb="4">
      <t>ゴウ</t>
    </rPh>
    <phoneticPr fontId="3"/>
  </si>
  <si>
    <t>城北</t>
    <rPh sb="0" eb="1">
      <t>シロ</t>
    </rPh>
    <rPh sb="1" eb="2">
      <t>キタ</t>
    </rPh>
    <phoneticPr fontId="3"/>
  </si>
  <si>
    <t>西部</t>
    <rPh sb="0" eb="1">
      <t>ニシ</t>
    </rPh>
    <rPh sb="1" eb="2">
      <t>ブ</t>
    </rPh>
    <phoneticPr fontId="3"/>
  </si>
  <si>
    <t>久米</t>
    <rPh sb="0" eb="1">
      <t>ヒサシ</t>
    </rPh>
    <rPh sb="1" eb="2">
      <t>ベイ</t>
    </rPh>
    <phoneticPr fontId="3"/>
  </si>
  <si>
    <t>南部</t>
    <rPh sb="0" eb="1">
      <t>ミナミ</t>
    </rPh>
    <rPh sb="1" eb="2">
      <t>ブ</t>
    </rPh>
    <phoneticPr fontId="3"/>
  </si>
  <si>
    <t>松山</t>
    <rPh sb="0" eb="1">
      <t>マツ</t>
    </rPh>
    <rPh sb="1" eb="2">
      <t>ヤマ</t>
    </rPh>
    <phoneticPr fontId="3"/>
  </si>
  <si>
    <t>垣生（愛）</t>
    <rPh sb="0" eb="1">
      <t>カキ</t>
    </rPh>
    <rPh sb="1" eb="2">
      <t>イ</t>
    </rPh>
    <rPh sb="3" eb="4">
      <t>アイ</t>
    </rPh>
    <phoneticPr fontId="3"/>
  </si>
  <si>
    <t>道後（朝)</t>
    <rPh sb="0" eb="1">
      <t>ミチ</t>
    </rPh>
    <rPh sb="1" eb="2">
      <t>アト</t>
    </rPh>
    <rPh sb="3" eb="4">
      <t>アサ</t>
    </rPh>
    <phoneticPr fontId="3"/>
  </si>
  <si>
    <t>城北（朝）</t>
    <rPh sb="0" eb="1">
      <t>シロ</t>
    </rPh>
    <rPh sb="1" eb="2">
      <t>キタ</t>
    </rPh>
    <rPh sb="3" eb="4">
      <t>アサ</t>
    </rPh>
    <phoneticPr fontId="3"/>
  </si>
  <si>
    <t>余土（朝）</t>
    <rPh sb="0" eb="1">
      <t>アマリ</t>
    </rPh>
    <rPh sb="1" eb="2">
      <t>ツチ</t>
    </rPh>
    <rPh sb="3" eb="4">
      <t>アサ</t>
    </rPh>
    <phoneticPr fontId="3"/>
  </si>
  <si>
    <t>中央（毎）</t>
    <rPh sb="0" eb="1">
      <t>ナカ</t>
    </rPh>
    <rPh sb="1" eb="2">
      <t>ヒサシ</t>
    </rPh>
    <rPh sb="3" eb="4">
      <t>マイ</t>
    </rPh>
    <phoneticPr fontId="3"/>
  </si>
  <si>
    <t>桑原(愛)</t>
    <rPh sb="0" eb="1">
      <t>クワ</t>
    </rPh>
    <rPh sb="1" eb="2">
      <t>ハラ</t>
    </rPh>
    <rPh sb="3" eb="4">
      <t>アイ</t>
    </rPh>
    <phoneticPr fontId="3"/>
  </si>
  <si>
    <t>番町(愛)</t>
    <rPh sb="0" eb="1">
      <t>バン</t>
    </rPh>
    <rPh sb="1" eb="2">
      <t>マチ</t>
    </rPh>
    <rPh sb="3" eb="4">
      <t>アイ</t>
    </rPh>
    <phoneticPr fontId="3"/>
  </si>
  <si>
    <t>保免(愛)</t>
    <rPh sb="0" eb="1">
      <t>ホ</t>
    </rPh>
    <rPh sb="1" eb="2">
      <t>メン</t>
    </rPh>
    <rPh sb="3" eb="4">
      <t>アイ</t>
    </rPh>
    <phoneticPr fontId="3"/>
  </si>
  <si>
    <t>三津（朝）</t>
    <rPh sb="0" eb="1">
      <t>サン</t>
    </rPh>
    <rPh sb="1" eb="2">
      <t>ツ</t>
    </rPh>
    <rPh sb="3" eb="4">
      <t>アサ</t>
    </rPh>
    <phoneticPr fontId="3"/>
  </si>
  <si>
    <t>西部（朝）</t>
    <rPh sb="0" eb="1">
      <t>ニシ</t>
    </rPh>
    <rPh sb="1" eb="2">
      <t>ブ</t>
    </rPh>
    <rPh sb="3" eb="4">
      <t>アサ</t>
    </rPh>
    <phoneticPr fontId="3"/>
  </si>
  <si>
    <t>久米（朝）</t>
    <rPh sb="0" eb="1">
      <t>ヒサシ</t>
    </rPh>
    <rPh sb="1" eb="2">
      <t>コメ</t>
    </rPh>
    <rPh sb="3" eb="4">
      <t>アサ</t>
    </rPh>
    <phoneticPr fontId="3"/>
  </si>
  <si>
    <t>森松（愛）</t>
    <rPh sb="0" eb="1">
      <t>モリ</t>
    </rPh>
    <rPh sb="1" eb="2">
      <t>マツ</t>
    </rPh>
    <rPh sb="3" eb="4">
      <t>アイ</t>
    </rPh>
    <phoneticPr fontId="3"/>
  </si>
  <si>
    <t>サイズ</t>
    <phoneticPr fontId="3"/>
  </si>
  <si>
    <t>壬生川南（読）</t>
    <rPh sb="0" eb="1">
      <t>ジン</t>
    </rPh>
    <rPh sb="1" eb="2">
      <t>イ</t>
    </rPh>
    <rPh sb="2" eb="3">
      <t>カワ</t>
    </rPh>
    <rPh sb="3" eb="4">
      <t>ミナミ</t>
    </rPh>
    <rPh sb="5" eb="6">
      <t>ドク</t>
    </rPh>
    <phoneticPr fontId="3"/>
  </si>
  <si>
    <t>新居浜北(朝)</t>
    <rPh sb="5" eb="6">
      <t>アサ</t>
    </rPh>
    <phoneticPr fontId="3"/>
  </si>
  <si>
    <t>新居浜中央</t>
    <rPh sb="0" eb="3">
      <t>ニイハマ</t>
    </rPh>
    <rPh sb="3" eb="5">
      <t>チュウオウ</t>
    </rPh>
    <phoneticPr fontId="3"/>
  </si>
  <si>
    <t>周桑元山（愛）</t>
    <rPh sb="0" eb="1">
      <t>シュウ</t>
    </rPh>
    <rPh sb="1" eb="2">
      <t>クワ</t>
    </rPh>
    <rPh sb="2" eb="3">
      <t>ゲン</t>
    </rPh>
    <rPh sb="3" eb="4">
      <t>ヤマ</t>
    </rPh>
    <rPh sb="5" eb="6">
      <t>アイ</t>
    </rPh>
    <phoneticPr fontId="3"/>
  </si>
  <si>
    <t>周桑元山（合）</t>
    <rPh sb="0" eb="1">
      <t>シュウ</t>
    </rPh>
    <rPh sb="1" eb="2">
      <t>クワ</t>
    </rPh>
    <rPh sb="2" eb="3">
      <t>ゲン</t>
    </rPh>
    <rPh sb="3" eb="4">
      <t>ヤマ</t>
    </rPh>
    <rPh sb="5" eb="6">
      <t>ゴウ</t>
    </rPh>
    <phoneticPr fontId="3"/>
  </si>
  <si>
    <t>新 居 浜 中 央</t>
    <rPh sb="0" eb="1">
      <t>シン</t>
    </rPh>
    <rPh sb="2" eb="3">
      <t>キョ</t>
    </rPh>
    <rPh sb="4" eb="5">
      <t>ハマ</t>
    </rPh>
    <rPh sb="6" eb="7">
      <t>ナカ</t>
    </rPh>
    <rPh sb="8" eb="9">
      <t>ヒサシ</t>
    </rPh>
    <phoneticPr fontId="3"/>
  </si>
  <si>
    <t>三島(川之江)
(読)</t>
    <rPh sb="0" eb="2">
      <t>ミシマ</t>
    </rPh>
    <rPh sb="3" eb="6">
      <t>カワノエ</t>
    </rPh>
    <rPh sb="9" eb="10">
      <t>ヨ</t>
    </rPh>
    <phoneticPr fontId="3"/>
  </si>
  <si>
    <t>盛　　　(愛)</t>
    <rPh sb="0" eb="1">
      <t>モリ</t>
    </rPh>
    <rPh sb="5" eb="6">
      <t>アイ</t>
    </rPh>
    <phoneticPr fontId="3"/>
  </si>
  <si>
    <t>大　　島(愛)</t>
    <rPh sb="0" eb="1">
      <t>ダイ</t>
    </rPh>
    <rPh sb="3" eb="4">
      <t>シマ</t>
    </rPh>
    <rPh sb="5" eb="6">
      <t>アイ</t>
    </rPh>
    <phoneticPr fontId="3"/>
  </si>
  <si>
    <t>盛　　口(愛)</t>
    <rPh sb="0" eb="1">
      <t>モリ</t>
    </rPh>
    <rPh sb="3" eb="4">
      <t>クチ</t>
    </rPh>
    <rPh sb="5" eb="6">
      <t>アイ</t>
    </rPh>
    <phoneticPr fontId="3"/>
  </si>
  <si>
    <t>宗　　方(愛)</t>
    <rPh sb="0" eb="1">
      <t>シュウ</t>
    </rPh>
    <rPh sb="3" eb="4">
      <t>カタ</t>
    </rPh>
    <rPh sb="5" eb="6">
      <t>アイ</t>
    </rPh>
    <phoneticPr fontId="3"/>
  </si>
  <si>
    <t>亀　　岡(愛)</t>
    <rPh sb="0" eb="1">
      <t>カメ</t>
    </rPh>
    <rPh sb="3" eb="4">
      <t>オカ</t>
    </rPh>
    <rPh sb="5" eb="6">
      <t>アイ</t>
    </rPh>
    <phoneticPr fontId="3"/>
  </si>
  <si>
    <t>宗　　方(合)</t>
    <rPh sb="0" eb="1">
      <t>シュウ</t>
    </rPh>
    <rPh sb="3" eb="4">
      <t>カタ</t>
    </rPh>
    <rPh sb="5" eb="6">
      <t>ゴウ</t>
    </rPh>
    <phoneticPr fontId="3"/>
  </si>
  <si>
    <t>盛　　口(合)</t>
    <rPh sb="0" eb="1">
      <t>モリ</t>
    </rPh>
    <rPh sb="3" eb="4">
      <t>クチ</t>
    </rPh>
    <rPh sb="5" eb="6">
      <t>ゴウ</t>
    </rPh>
    <phoneticPr fontId="3"/>
  </si>
  <si>
    <t>盛　　　　(合)</t>
    <rPh sb="0" eb="1">
      <t>モリ</t>
    </rPh>
    <rPh sb="6" eb="7">
      <t>ゴウ</t>
    </rPh>
    <phoneticPr fontId="3"/>
  </si>
  <si>
    <t>大　　島(合)</t>
    <rPh sb="0" eb="1">
      <t>ダイ</t>
    </rPh>
    <rPh sb="3" eb="4">
      <t>シマ</t>
    </rPh>
    <rPh sb="5" eb="6">
      <t>ゴウ</t>
    </rPh>
    <phoneticPr fontId="3"/>
  </si>
  <si>
    <t>宮　　窪(合)</t>
    <rPh sb="0" eb="1">
      <t>ミヤ</t>
    </rPh>
    <rPh sb="3" eb="4">
      <t>クボ</t>
    </rPh>
    <rPh sb="5" eb="6">
      <t>ゴウ</t>
    </rPh>
    <phoneticPr fontId="3"/>
  </si>
  <si>
    <t>伯　　方(合)</t>
    <rPh sb="0" eb="1">
      <t>ハク</t>
    </rPh>
    <rPh sb="3" eb="4">
      <t>カタ</t>
    </rPh>
    <phoneticPr fontId="3"/>
  </si>
  <si>
    <t>岩　　城(合)</t>
    <rPh sb="0" eb="1">
      <t>イワ</t>
    </rPh>
    <rPh sb="3" eb="4">
      <t>ジョウ</t>
    </rPh>
    <rPh sb="5" eb="6">
      <t>ゴウ</t>
    </rPh>
    <phoneticPr fontId="3"/>
  </si>
  <si>
    <t>生　　名(合)</t>
    <rPh sb="0" eb="1">
      <t>ショウ</t>
    </rPh>
    <rPh sb="3" eb="4">
      <t>メイ</t>
    </rPh>
    <rPh sb="5" eb="6">
      <t>ゴウ</t>
    </rPh>
    <phoneticPr fontId="3"/>
  </si>
  <si>
    <t>岩　　城(愛)</t>
    <rPh sb="0" eb="1">
      <t>イワ</t>
    </rPh>
    <rPh sb="3" eb="4">
      <t>ジョウ</t>
    </rPh>
    <rPh sb="5" eb="6">
      <t>アイ</t>
    </rPh>
    <phoneticPr fontId="3"/>
  </si>
  <si>
    <t>宮　　窪(愛)</t>
    <rPh sb="0" eb="1">
      <t>ミヤ</t>
    </rPh>
    <rPh sb="3" eb="4">
      <t>クボ</t>
    </rPh>
    <rPh sb="5" eb="6">
      <t>アイ</t>
    </rPh>
    <phoneticPr fontId="3"/>
  </si>
  <si>
    <t>菊　　間(合)</t>
    <rPh sb="0" eb="1">
      <t>キク</t>
    </rPh>
    <rPh sb="3" eb="4">
      <t>アイダ</t>
    </rPh>
    <rPh sb="5" eb="6">
      <t>ゴウ</t>
    </rPh>
    <phoneticPr fontId="3"/>
  </si>
  <si>
    <t>桜　　井(合)</t>
    <rPh sb="0" eb="1">
      <t>サクラ</t>
    </rPh>
    <rPh sb="3" eb="4">
      <t>イ</t>
    </rPh>
    <rPh sb="5" eb="6">
      <t>ゴウ</t>
    </rPh>
    <phoneticPr fontId="3"/>
  </si>
  <si>
    <t>伯　　方(愛)</t>
    <rPh sb="0" eb="1">
      <t>ハク</t>
    </rPh>
    <rPh sb="3" eb="4">
      <t>カタ</t>
    </rPh>
    <rPh sb="5" eb="6">
      <t>アイ</t>
    </rPh>
    <phoneticPr fontId="3"/>
  </si>
  <si>
    <t>菊　　間(読)</t>
    <rPh sb="0" eb="1">
      <t>キク</t>
    </rPh>
    <rPh sb="3" eb="4">
      <t>アイダ</t>
    </rPh>
    <rPh sb="5" eb="6">
      <t>ヨ</t>
    </rPh>
    <phoneticPr fontId="3"/>
  </si>
  <si>
    <t>桜　　井(朝)</t>
    <rPh sb="0" eb="1">
      <t>サクラ</t>
    </rPh>
    <rPh sb="3" eb="4">
      <t>イ</t>
    </rPh>
    <rPh sb="5" eb="6">
      <t>アサ</t>
    </rPh>
    <phoneticPr fontId="3"/>
  </si>
  <si>
    <t>宮　　浦(毎)</t>
    <rPh sb="0" eb="1">
      <t>ミヤ</t>
    </rPh>
    <rPh sb="3" eb="4">
      <t>ウラ</t>
    </rPh>
    <rPh sb="5" eb="6">
      <t>マイ</t>
    </rPh>
    <phoneticPr fontId="3"/>
  </si>
  <si>
    <t>今治中央（朝）</t>
    <rPh sb="0" eb="1">
      <t>イマ</t>
    </rPh>
    <rPh sb="1" eb="2">
      <t>チ</t>
    </rPh>
    <rPh sb="2" eb="3">
      <t>ナカ</t>
    </rPh>
    <rPh sb="3" eb="4">
      <t>ヒサシ</t>
    </rPh>
    <rPh sb="5" eb="6">
      <t>アサ</t>
    </rPh>
    <phoneticPr fontId="3"/>
  </si>
  <si>
    <t>菊　間（合）</t>
    <rPh sb="0" eb="1">
      <t>キク</t>
    </rPh>
    <rPh sb="2" eb="3">
      <t>アイダ</t>
    </rPh>
    <phoneticPr fontId="3"/>
  </si>
  <si>
    <t>波   止   浜
(大  西  分)</t>
    <rPh sb="0" eb="1">
      <t>ナミ</t>
    </rPh>
    <rPh sb="4" eb="5">
      <t>ドメ</t>
    </rPh>
    <rPh sb="8" eb="9">
      <t>ハマ</t>
    </rPh>
    <rPh sb="11" eb="12">
      <t>ダイ</t>
    </rPh>
    <rPh sb="14" eb="15">
      <t>ニシ</t>
    </rPh>
    <rPh sb="17" eb="18">
      <t>ブン</t>
    </rPh>
    <phoneticPr fontId="3"/>
  </si>
  <si>
    <t xml:space="preserve">今治中央(合)
（島        含）     </t>
    <rPh sb="0" eb="2">
      <t>イマバリ</t>
    </rPh>
    <rPh sb="2" eb="4">
      <t>チュウオウ</t>
    </rPh>
    <rPh sb="5" eb="6">
      <t>ゴウ</t>
    </rPh>
    <phoneticPr fontId="3"/>
  </si>
  <si>
    <t>今  治  中  央
（島        含）</t>
    <rPh sb="0" eb="1">
      <t>イマ</t>
    </rPh>
    <rPh sb="3" eb="4">
      <t>チ</t>
    </rPh>
    <rPh sb="6" eb="7">
      <t>ナカ</t>
    </rPh>
    <rPh sb="9" eb="10">
      <t>ヒサシ</t>
    </rPh>
    <phoneticPr fontId="3"/>
  </si>
  <si>
    <t>配布数</t>
    <phoneticPr fontId="3"/>
  </si>
  <si>
    <r>
      <t>　ページ合計／</t>
    </r>
    <r>
      <rPr>
        <b/>
        <sz val="12"/>
        <color indexed="10"/>
        <rFont val="ＭＳ Ｐゴシック"/>
        <family val="3"/>
        <charset val="128"/>
      </rPr>
      <t>折込総合計</t>
    </r>
    <rPh sb="4" eb="6">
      <t>ゴウケイ</t>
    </rPh>
    <rPh sb="7" eb="9">
      <t>オリコミ</t>
    </rPh>
    <rPh sb="9" eb="11">
      <t>ソウゴウ</t>
    </rPh>
    <rPh sb="11" eb="12">
      <t>ケイ</t>
    </rPh>
    <phoneticPr fontId="3"/>
  </si>
  <si>
    <t>上灘（合）</t>
    <rPh sb="0" eb="1">
      <t>ウエ</t>
    </rPh>
    <rPh sb="1" eb="2">
      <t>ナダ</t>
    </rPh>
    <rPh sb="3" eb="4">
      <t>ア</t>
    </rPh>
    <phoneticPr fontId="3"/>
  </si>
  <si>
    <t>下灘（合）</t>
    <rPh sb="0" eb="1">
      <t>シタ</t>
    </rPh>
    <rPh sb="1" eb="2">
      <t>ナダ</t>
    </rPh>
    <rPh sb="3" eb="4">
      <t>ア</t>
    </rPh>
    <phoneticPr fontId="3"/>
  </si>
  <si>
    <t>中山（合）</t>
    <rPh sb="0" eb="1">
      <t>ナカ</t>
    </rPh>
    <rPh sb="1" eb="2">
      <t>ヤマ</t>
    </rPh>
    <rPh sb="3" eb="4">
      <t>ゴウ</t>
    </rPh>
    <phoneticPr fontId="3"/>
  </si>
  <si>
    <t>松　前（合）</t>
    <rPh sb="0" eb="1">
      <t>マツ</t>
    </rPh>
    <rPh sb="2" eb="3">
      <t>マエ</t>
    </rPh>
    <rPh sb="4" eb="5">
      <t>ア</t>
    </rPh>
    <phoneticPr fontId="3"/>
  </si>
  <si>
    <t>宇和土居（合）</t>
    <rPh sb="0" eb="2">
      <t>ウワ</t>
    </rPh>
    <rPh sb="2" eb="4">
      <t>ドイ</t>
    </rPh>
    <rPh sb="5" eb="6">
      <t>ゴウ</t>
    </rPh>
    <phoneticPr fontId="3"/>
  </si>
  <si>
    <t>宇和土居 (愛)</t>
    <rPh sb="0" eb="1">
      <t>タカ</t>
    </rPh>
    <rPh sb="1" eb="2">
      <t>ワ</t>
    </rPh>
    <rPh sb="2" eb="3">
      <t>ツチ</t>
    </rPh>
    <rPh sb="3" eb="4">
      <t>イ</t>
    </rPh>
    <phoneticPr fontId="3"/>
  </si>
  <si>
    <t>八幡浜東(愛)</t>
    <rPh sb="0" eb="1">
      <t>ハチ</t>
    </rPh>
    <rPh sb="1" eb="2">
      <t>ハタ</t>
    </rPh>
    <rPh sb="2" eb="3">
      <t>ハマ</t>
    </rPh>
    <rPh sb="3" eb="4">
      <t>ヒガシ</t>
    </rPh>
    <rPh sb="5" eb="6">
      <t>アイ</t>
    </rPh>
    <phoneticPr fontId="3"/>
  </si>
  <si>
    <t>八幡浜南(愛)</t>
    <rPh sb="0" eb="1">
      <t>ハチ</t>
    </rPh>
    <rPh sb="1" eb="2">
      <t>ハタ</t>
    </rPh>
    <rPh sb="2" eb="3">
      <t>ハマ</t>
    </rPh>
    <rPh sb="3" eb="4">
      <t>ミナミ</t>
    </rPh>
    <rPh sb="5" eb="6">
      <t>アイ</t>
    </rPh>
    <phoneticPr fontId="3"/>
  </si>
  <si>
    <t>長浜白滝(愛）</t>
    <rPh sb="0" eb="1">
      <t>チョウ</t>
    </rPh>
    <rPh sb="1" eb="2">
      <t>ハマ</t>
    </rPh>
    <rPh sb="2" eb="3">
      <t>シロ</t>
    </rPh>
    <rPh sb="3" eb="4">
      <t>タキ</t>
    </rPh>
    <rPh sb="5" eb="6">
      <t>アイ</t>
    </rPh>
    <phoneticPr fontId="3"/>
  </si>
  <si>
    <t>長浜白滝(愛)</t>
    <rPh sb="0" eb="1">
      <t>チョウ</t>
    </rPh>
    <rPh sb="1" eb="2">
      <t>ハマ</t>
    </rPh>
    <rPh sb="2" eb="3">
      <t>シロ</t>
    </rPh>
    <rPh sb="3" eb="4">
      <t>タキ</t>
    </rPh>
    <rPh sb="5" eb="6">
      <t>アイ</t>
    </rPh>
    <phoneticPr fontId="3"/>
  </si>
  <si>
    <t>長浜白滝（合）</t>
    <rPh sb="0" eb="1">
      <t>チョウ</t>
    </rPh>
    <rPh sb="1" eb="2">
      <t>ハマ</t>
    </rPh>
    <rPh sb="2" eb="3">
      <t>シロ</t>
    </rPh>
    <rPh sb="3" eb="4">
      <t>タキ</t>
    </rPh>
    <rPh sb="5" eb="6">
      <t>ア</t>
    </rPh>
    <phoneticPr fontId="3"/>
  </si>
  <si>
    <t>八幡浜東（合）</t>
    <rPh sb="0" eb="1">
      <t>ハチ</t>
    </rPh>
    <rPh sb="1" eb="2">
      <t>ハタ</t>
    </rPh>
    <rPh sb="2" eb="3">
      <t>ハマ</t>
    </rPh>
    <rPh sb="3" eb="4">
      <t>ヒガシ</t>
    </rPh>
    <phoneticPr fontId="3"/>
  </si>
  <si>
    <t>八幡浜南（合）</t>
    <rPh sb="0" eb="1">
      <t>ハチ</t>
    </rPh>
    <rPh sb="1" eb="2">
      <t>ハタ</t>
    </rPh>
    <rPh sb="2" eb="3">
      <t>ハマ</t>
    </rPh>
    <rPh sb="3" eb="4">
      <t>ミナミ</t>
    </rPh>
    <rPh sb="5" eb="6">
      <t>ゴウ</t>
    </rPh>
    <phoneticPr fontId="3"/>
  </si>
  <si>
    <t>宇和三島(合)</t>
    <rPh sb="0" eb="2">
      <t>ウワ</t>
    </rPh>
    <rPh sb="2" eb="4">
      <t>ミシマ</t>
    </rPh>
    <rPh sb="5" eb="6">
      <t>ゴウ</t>
    </rPh>
    <phoneticPr fontId="3"/>
  </si>
  <si>
    <t>-</t>
  </si>
  <si>
    <t>折込見積金額（税別）</t>
    <rPh sb="0" eb="2">
      <t>オリコミ</t>
    </rPh>
    <rPh sb="2" eb="4">
      <t>ミツモリ</t>
    </rPh>
    <rPh sb="4" eb="6">
      <t>キンガク</t>
    </rPh>
    <rPh sb="7" eb="9">
      <t>ゼイベツ</t>
    </rPh>
    <phoneticPr fontId="3"/>
  </si>
  <si>
    <t>宇和島和霊</t>
    <rPh sb="0" eb="3">
      <t>ウワジマ</t>
    </rPh>
    <rPh sb="3" eb="4">
      <t>ワ</t>
    </rPh>
    <rPh sb="4" eb="5">
      <t>レイ</t>
    </rPh>
    <phoneticPr fontId="3"/>
  </si>
  <si>
    <t>壬生川北（読）</t>
    <rPh sb="0" eb="3">
      <t>ニュウガワ</t>
    </rPh>
    <rPh sb="3" eb="4">
      <t>キタ</t>
    </rPh>
    <rPh sb="5" eb="6">
      <t>ドク</t>
    </rPh>
    <phoneticPr fontId="3"/>
  </si>
  <si>
    <t>三島西(土居)(読)</t>
    <rPh sb="0" eb="2">
      <t>ミシマ</t>
    </rPh>
    <rPh sb="2" eb="3">
      <t>ニシ</t>
    </rPh>
    <rPh sb="4" eb="6">
      <t>ドイ</t>
    </rPh>
    <rPh sb="8" eb="9">
      <t>ヨ</t>
    </rPh>
    <phoneticPr fontId="3"/>
  </si>
  <si>
    <t>北宇和郡</t>
    <phoneticPr fontId="3"/>
  </si>
  <si>
    <t>生　　名(愛)</t>
    <rPh sb="0" eb="1">
      <t>イ</t>
    </rPh>
    <rPh sb="3" eb="4">
      <t>ナ</t>
    </rPh>
    <rPh sb="5" eb="6">
      <t>アイ</t>
    </rPh>
    <phoneticPr fontId="3"/>
  </si>
  <si>
    <t>四国中央</t>
    <rPh sb="0" eb="2">
      <t>シコク</t>
    </rPh>
    <rPh sb="2" eb="4">
      <t>チュウオウ</t>
    </rPh>
    <phoneticPr fontId="3"/>
  </si>
  <si>
    <t>宗　方（愛）</t>
    <rPh sb="0" eb="1">
      <t>シュウ</t>
    </rPh>
    <rPh sb="2" eb="3">
      <t>カタ</t>
    </rPh>
    <rPh sb="4" eb="5">
      <t>アイ</t>
    </rPh>
    <phoneticPr fontId="3"/>
  </si>
  <si>
    <t>瀬戸崎（愛）</t>
    <rPh sb="0" eb="2">
      <t>セト</t>
    </rPh>
    <rPh sb="2" eb="3">
      <t>ザキ</t>
    </rPh>
    <rPh sb="4" eb="5">
      <t>アイ</t>
    </rPh>
    <phoneticPr fontId="3"/>
  </si>
  <si>
    <t>盛　　　（愛）</t>
    <rPh sb="0" eb="1">
      <t>サカリ</t>
    </rPh>
    <rPh sb="5" eb="6">
      <t>アイ</t>
    </rPh>
    <phoneticPr fontId="3"/>
  </si>
  <si>
    <t>徳の森（朝）</t>
    <rPh sb="0" eb="1">
      <t>トク</t>
    </rPh>
    <rPh sb="2" eb="3">
      <t>モリ</t>
    </rPh>
    <rPh sb="4" eb="5">
      <t>アサ</t>
    </rPh>
    <phoneticPr fontId="3"/>
  </si>
  <si>
    <t>今治北（読）</t>
    <rPh sb="0" eb="2">
      <t>イマバリ</t>
    </rPh>
    <rPh sb="2" eb="3">
      <t>キタ</t>
    </rPh>
    <rPh sb="4" eb="5">
      <t>ヨ</t>
    </rPh>
    <phoneticPr fontId="3"/>
  </si>
  <si>
    <t>今治北（毎）</t>
    <rPh sb="0" eb="2">
      <t>イマバリ</t>
    </rPh>
    <rPh sb="2" eb="3">
      <t>キタ</t>
    </rPh>
    <rPh sb="4" eb="5">
      <t>マイ</t>
    </rPh>
    <phoneticPr fontId="3"/>
  </si>
  <si>
    <t>今治北（朝）</t>
    <rPh sb="0" eb="2">
      <t>イマバリ</t>
    </rPh>
    <rPh sb="2" eb="3">
      <t>キタ</t>
    </rPh>
    <rPh sb="4" eb="5">
      <t>アサ</t>
    </rPh>
    <phoneticPr fontId="3"/>
  </si>
  <si>
    <t>今治南（朝）</t>
    <rPh sb="0" eb="2">
      <t>イマバリ</t>
    </rPh>
    <rPh sb="2" eb="3">
      <t>ミナミ</t>
    </rPh>
    <rPh sb="4" eb="5">
      <t>アサ</t>
    </rPh>
    <phoneticPr fontId="3"/>
  </si>
  <si>
    <t>今治東（読）</t>
    <rPh sb="0" eb="2">
      <t>イマバリ</t>
    </rPh>
    <rPh sb="2" eb="3">
      <t>ヒガシ</t>
    </rPh>
    <rPh sb="4" eb="5">
      <t>ヨ</t>
    </rPh>
    <phoneticPr fontId="3"/>
  </si>
  <si>
    <t>五十崎（愛）</t>
    <rPh sb="0" eb="3">
      <t>イカザキ</t>
    </rPh>
    <rPh sb="4" eb="5">
      <t>アイ</t>
    </rPh>
    <phoneticPr fontId="3"/>
  </si>
  <si>
    <t>内子（愛）</t>
    <rPh sb="0" eb="2">
      <t>ウチコ</t>
    </rPh>
    <rPh sb="3" eb="4">
      <t>アイ</t>
    </rPh>
    <phoneticPr fontId="3"/>
  </si>
  <si>
    <t>大瀬（愛）</t>
    <rPh sb="0" eb="2">
      <t>オオセ</t>
    </rPh>
    <rPh sb="3" eb="4">
      <t>アイ</t>
    </rPh>
    <phoneticPr fontId="3"/>
  </si>
  <si>
    <t>内子（愛）</t>
    <rPh sb="0" eb="1">
      <t>ウチ</t>
    </rPh>
    <rPh sb="1" eb="2">
      <t>コ</t>
    </rPh>
    <rPh sb="3" eb="4">
      <t>アイ</t>
    </rPh>
    <phoneticPr fontId="3"/>
  </si>
  <si>
    <t>五十崎(合)</t>
    <rPh sb="0" eb="2">
      <t>ゴジュウ</t>
    </rPh>
    <rPh sb="2" eb="3">
      <t>サキ</t>
    </rPh>
    <rPh sb="3" eb="6">
      <t>ゴウ</t>
    </rPh>
    <phoneticPr fontId="3"/>
  </si>
  <si>
    <t>内子(合)</t>
    <rPh sb="0" eb="1">
      <t>ウチ</t>
    </rPh>
    <rPh sb="1" eb="2">
      <t>コ</t>
    </rPh>
    <rPh sb="2" eb="5">
      <t>ゴウ</t>
    </rPh>
    <phoneticPr fontId="3"/>
  </si>
  <si>
    <t>大瀬(合)</t>
    <rPh sb="0" eb="1">
      <t>ダイ</t>
    </rPh>
    <rPh sb="1" eb="2">
      <t>セ</t>
    </rPh>
    <rPh sb="2" eb="5">
      <t>ゴウ</t>
    </rPh>
    <phoneticPr fontId="3"/>
  </si>
  <si>
    <t>八幡浜（読）</t>
    <rPh sb="0" eb="2">
      <t>ヤハタ</t>
    </rPh>
    <rPh sb="2" eb="3">
      <t>ハマ</t>
    </rPh>
    <rPh sb="4" eb="5">
      <t>ヨ</t>
    </rPh>
    <phoneticPr fontId="3"/>
  </si>
  <si>
    <t>北伊予（松前）（朝）</t>
    <rPh sb="0" eb="3">
      <t>キタイヨ</t>
    </rPh>
    <rPh sb="4" eb="6">
      <t>マツマエ</t>
    </rPh>
    <rPh sb="8" eb="9">
      <t>アサ</t>
    </rPh>
    <phoneticPr fontId="3"/>
  </si>
  <si>
    <t>吉田(合)</t>
    <rPh sb="0" eb="1">
      <t>キチ</t>
    </rPh>
    <rPh sb="1" eb="2">
      <t>タ</t>
    </rPh>
    <rPh sb="2" eb="5">
      <t>ゴウ</t>
    </rPh>
    <phoneticPr fontId="3"/>
  </si>
  <si>
    <t>今治東(合)</t>
    <rPh sb="0" eb="2">
      <t>イマバリ</t>
    </rPh>
    <rPh sb="2" eb="3">
      <t>ヒガシ</t>
    </rPh>
    <rPh sb="3" eb="6">
      <t>ゴウ</t>
    </rPh>
    <phoneticPr fontId="3"/>
  </si>
  <si>
    <t>今治北(合)</t>
    <rPh sb="0" eb="2">
      <t>イマバリ</t>
    </rPh>
    <rPh sb="2" eb="3">
      <t>キタ</t>
    </rPh>
    <rPh sb="3" eb="6">
      <t>ゴウ</t>
    </rPh>
    <phoneticPr fontId="3"/>
  </si>
  <si>
    <t>宮　　浦(愛)</t>
    <rPh sb="0" eb="1">
      <t>ミヤ</t>
    </rPh>
    <rPh sb="3" eb="4">
      <t>ウラ</t>
    </rPh>
    <rPh sb="5" eb="6">
      <t>アイ</t>
    </rPh>
    <phoneticPr fontId="3"/>
  </si>
  <si>
    <t>垣生（愛）</t>
    <rPh sb="0" eb="1">
      <t>カキ</t>
    </rPh>
    <rPh sb="1" eb="2">
      <t>セイ</t>
    </rPh>
    <rPh sb="3" eb="4">
      <t>アイ</t>
    </rPh>
    <phoneticPr fontId="3"/>
  </si>
  <si>
    <t>三瓶(愛)</t>
    <rPh sb="0" eb="1">
      <t>サン</t>
    </rPh>
    <rPh sb="1" eb="2">
      <t>ビン</t>
    </rPh>
    <rPh sb="3" eb="4">
      <t>アイ</t>
    </rPh>
    <phoneticPr fontId="3"/>
  </si>
  <si>
    <t>今治(合)</t>
    <rPh sb="0" eb="2">
      <t>イマバリ</t>
    </rPh>
    <rPh sb="2" eb="5">
      <t>ゴウ</t>
    </rPh>
    <phoneticPr fontId="3"/>
  </si>
  <si>
    <t>今治（読）</t>
    <rPh sb="0" eb="2">
      <t>イマバリ</t>
    </rPh>
    <rPh sb="3" eb="4">
      <t>ヨ</t>
    </rPh>
    <phoneticPr fontId="3"/>
  </si>
  <si>
    <t>伊台（愛）</t>
    <rPh sb="0" eb="1">
      <t>イ</t>
    </rPh>
    <rPh sb="1" eb="2">
      <t>ダイ</t>
    </rPh>
    <rPh sb="3" eb="4">
      <t>アイ</t>
    </rPh>
    <phoneticPr fontId="3"/>
  </si>
  <si>
    <t>朝生田</t>
    <rPh sb="0" eb="2">
      <t>アソウ</t>
    </rPh>
    <rPh sb="2" eb="3">
      <t>タ</t>
    </rPh>
    <phoneticPr fontId="3"/>
  </si>
  <si>
    <t>出目(読)</t>
    <rPh sb="0" eb="2">
      <t>デメ</t>
    </rPh>
    <rPh sb="3" eb="4">
      <t>ドク</t>
    </rPh>
    <phoneticPr fontId="3"/>
  </si>
  <si>
    <t>宮　浦（愛）</t>
    <rPh sb="0" eb="1">
      <t>ミヤ</t>
    </rPh>
    <rPh sb="2" eb="3">
      <t>ウラ</t>
    </rPh>
    <rPh sb="4" eb="5">
      <t>アイ</t>
    </rPh>
    <phoneticPr fontId="3"/>
  </si>
  <si>
    <t>今治中央(朝)
（島        含）</t>
    <rPh sb="0" eb="2">
      <t>イマバリ</t>
    </rPh>
    <rPh sb="2" eb="4">
      <t>チュウオウ</t>
    </rPh>
    <rPh sb="5" eb="6">
      <t>アサ</t>
    </rPh>
    <rPh sb="9" eb="10">
      <t>シマ</t>
    </rPh>
    <rPh sb="18" eb="19">
      <t>フクミ</t>
    </rPh>
    <phoneticPr fontId="3"/>
  </si>
  <si>
    <t>鬼北（合）</t>
    <rPh sb="0" eb="1">
      <t>オニ</t>
    </rPh>
    <rPh sb="1" eb="2">
      <t>ホク</t>
    </rPh>
    <rPh sb="3" eb="4">
      <t>ゴウ</t>
    </rPh>
    <phoneticPr fontId="3"/>
  </si>
  <si>
    <t>　旧三島西含む</t>
    <rPh sb="1" eb="2">
      <t>キュウ</t>
    </rPh>
    <rPh sb="2" eb="4">
      <t>ミシマ</t>
    </rPh>
    <rPh sb="4" eb="5">
      <t>ニシ</t>
    </rPh>
    <rPh sb="5" eb="6">
      <t>フク</t>
    </rPh>
    <phoneticPr fontId="3"/>
  </si>
  <si>
    <t>小松（朝）</t>
    <rPh sb="0" eb="1">
      <t>ショウ</t>
    </rPh>
    <rPh sb="1" eb="2">
      <t>マツ</t>
    </rPh>
    <rPh sb="3" eb="4">
      <t>アサ</t>
    </rPh>
    <phoneticPr fontId="3"/>
  </si>
  <si>
    <t>小倉・近永(読)</t>
    <rPh sb="0" eb="2">
      <t>オグラ</t>
    </rPh>
    <rPh sb="3" eb="5">
      <t>チカナガ</t>
    </rPh>
    <rPh sb="6" eb="7">
      <t>ヨ</t>
    </rPh>
    <phoneticPr fontId="3"/>
  </si>
  <si>
    <t>四国中央(毎)</t>
    <rPh sb="0" eb="2">
      <t>シコク</t>
    </rPh>
    <rPh sb="2" eb="4">
      <t>チュウオウ</t>
    </rPh>
    <rPh sb="5" eb="6">
      <t>マイ</t>
    </rPh>
    <phoneticPr fontId="3"/>
  </si>
  <si>
    <t>しまなみ</t>
    <phoneticPr fontId="3"/>
  </si>
  <si>
    <t>大島（愛）</t>
    <rPh sb="0" eb="1">
      <t>ダイ</t>
    </rPh>
    <rPh sb="1" eb="2">
      <t>シマ</t>
    </rPh>
    <rPh sb="3" eb="4">
      <t>アイ</t>
    </rPh>
    <phoneticPr fontId="3"/>
  </si>
  <si>
    <t>三瓶(愛）</t>
    <rPh sb="0" eb="1">
      <t>サン</t>
    </rPh>
    <rPh sb="1" eb="2">
      <t>ビン</t>
    </rPh>
    <rPh sb="3" eb="4">
      <t>アイ</t>
    </rPh>
    <phoneticPr fontId="3"/>
  </si>
  <si>
    <t>松山中央（朝）</t>
    <rPh sb="0" eb="2">
      <t>マツヤマ</t>
    </rPh>
    <rPh sb="2" eb="4">
      <t>チュウオウ</t>
    </rPh>
    <rPh sb="5" eb="6">
      <t>アサ</t>
    </rPh>
    <phoneticPr fontId="3"/>
  </si>
  <si>
    <t>松山中央（合）</t>
    <rPh sb="0" eb="2">
      <t>マツヤマ</t>
    </rPh>
    <rPh sb="2" eb="4">
      <t>チュウオウ</t>
    </rPh>
    <rPh sb="5" eb="6">
      <t>ゴウ</t>
    </rPh>
    <phoneticPr fontId="3"/>
  </si>
  <si>
    <t>（北条東へ）</t>
    <rPh sb="1" eb="3">
      <t>ホウジョウ</t>
    </rPh>
    <rPh sb="3" eb="4">
      <t>ヒガシ</t>
    </rPh>
    <phoneticPr fontId="3"/>
  </si>
  <si>
    <t>東温川内支所（合）</t>
    <rPh sb="0" eb="2">
      <t>トウオン</t>
    </rPh>
    <rPh sb="2" eb="3">
      <t>カワ</t>
    </rPh>
    <rPh sb="3" eb="4">
      <t>ウチ</t>
    </rPh>
    <rPh sb="4" eb="6">
      <t>シショ</t>
    </rPh>
    <rPh sb="7" eb="8">
      <t>ゴウ</t>
    </rPh>
    <phoneticPr fontId="3"/>
  </si>
  <si>
    <t>東温川内支所（愛）</t>
    <rPh sb="0" eb="2">
      <t>トウオン</t>
    </rPh>
    <rPh sb="2" eb="3">
      <t>カワ</t>
    </rPh>
    <rPh sb="3" eb="4">
      <t>ウチ</t>
    </rPh>
    <rPh sb="4" eb="6">
      <t>シショ</t>
    </rPh>
    <rPh sb="7" eb="8">
      <t>アイ</t>
    </rPh>
    <phoneticPr fontId="3"/>
  </si>
  <si>
    <t>口総支所(合)</t>
    <rPh sb="0" eb="1">
      <t>クチ</t>
    </rPh>
    <rPh sb="1" eb="2">
      <t>ソウ</t>
    </rPh>
    <rPh sb="2" eb="4">
      <t>シショ</t>
    </rPh>
    <rPh sb="5" eb="6">
      <t>ゴウ</t>
    </rPh>
    <phoneticPr fontId="3"/>
  </si>
  <si>
    <t>口総支所（愛）</t>
    <rPh sb="0" eb="1">
      <t>クチ</t>
    </rPh>
    <rPh sb="1" eb="2">
      <t>ソウ</t>
    </rPh>
    <rPh sb="2" eb="4">
      <t>シショ</t>
    </rPh>
    <rPh sb="5" eb="6">
      <t>アイ</t>
    </rPh>
    <phoneticPr fontId="3"/>
  </si>
  <si>
    <t>口総支所(愛)</t>
    <rPh sb="0" eb="1">
      <t>クチ</t>
    </rPh>
    <rPh sb="1" eb="2">
      <t>ソウ</t>
    </rPh>
    <rPh sb="2" eb="4">
      <t>シショ</t>
    </rPh>
    <rPh sb="5" eb="6">
      <t>アイ</t>
    </rPh>
    <phoneticPr fontId="3"/>
  </si>
  <si>
    <t>宗方（愛）</t>
    <rPh sb="0" eb="2">
      <t>ムナカタ</t>
    </rPh>
    <rPh sb="3" eb="4">
      <t>アイ</t>
    </rPh>
    <phoneticPr fontId="3"/>
  </si>
  <si>
    <t>（東温へ）</t>
    <rPh sb="1" eb="3">
      <t>トウオン</t>
    </rPh>
    <phoneticPr fontId="3"/>
  </si>
  <si>
    <t>(東温へ）</t>
    <rPh sb="1" eb="3">
      <t>トウオン</t>
    </rPh>
    <phoneticPr fontId="3"/>
  </si>
  <si>
    <t>五十崎（愛）</t>
    <rPh sb="0" eb="3">
      <t>イカザキ</t>
    </rPh>
    <rPh sb="4" eb="5">
      <t>アイ</t>
    </rPh>
    <phoneticPr fontId="3"/>
  </si>
  <si>
    <t>（しまなみへ）</t>
    <phoneticPr fontId="3"/>
  </si>
  <si>
    <t>-</t>
    <phoneticPr fontId="3"/>
  </si>
  <si>
    <t>東予</t>
    <rPh sb="0" eb="2">
      <t>トウヨ</t>
    </rPh>
    <phoneticPr fontId="3"/>
  </si>
  <si>
    <t>（新居浜南へ）</t>
    <rPh sb="1" eb="4">
      <t>ニイハマ</t>
    </rPh>
    <rPh sb="4" eb="5">
      <t>ミナミ</t>
    </rPh>
    <phoneticPr fontId="3"/>
  </si>
  <si>
    <t>中　萩（愛）</t>
    <rPh sb="0" eb="1">
      <t>ナカ</t>
    </rPh>
    <rPh sb="2" eb="3">
      <t>ハギ</t>
    </rPh>
    <rPh sb="4" eb="5">
      <t>アイ</t>
    </rPh>
    <phoneticPr fontId="3"/>
  </si>
  <si>
    <t>生　名（愛）</t>
    <rPh sb="0" eb="1">
      <t>セイ</t>
    </rPh>
    <rPh sb="2" eb="3">
      <t>ナ</t>
    </rPh>
    <rPh sb="4" eb="5">
      <t>アイ</t>
    </rPh>
    <phoneticPr fontId="3"/>
  </si>
  <si>
    <t>東予南</t>
    <rPh sb="0" eb="2">
      <t>トウヨ</t>
    </rPh>
    <rPh sb="2" eb="3">
      <t>ミナミ</t>
    </rPh>
    <phoneticPr fontId="3"/>
  </si>
  <si>
    <t>平井</t>
    <rPh sb="0" eb="2">
      <t>ヒライ</t>
    </rPh>
    <phoneticPr fontId="3"/>
  </si>
  <si>
    <t>久米</t>
    <rPh sb="0" eb="2">
      <t>クメ</t>
    </rPh>
    <phoneticPr fontId="3"/>
  </si>
  <si>
    <t>雄郡（合）</t>
    <rPh sb="0" eb="1">
      <t>オス</t>
    </rPh>
    <rPh sb="1" eb="2">
      <t>グン</t>
    </rPh>
    <rPh sb="3" eb="4">
      <t>ゴウ</t>
    </rPh>
    <phoneticPr fontId="3"/>
  </si>
  <si>
    <t>竹原（合）</t>
    <rPh sb="0" eb="1">
      <t>タケ</t>
    </rPh>
    <rPh sb="1" eb="2">
      <t>ハラ</t>
    </rPh>
    <rPh sb="3" eb="4">
      <t>ゴウ</t>
    </rPh>
    <phoneticPr fontId="3"/>
  </si>
  <si>
    <t>松山城西（合）</t>
    <rPh sb="0" eb="2">
      <t>マツヤマ</t>
    </rPh>
    <rPh sb="2" eb="4">
      <t>ジョウセイ</t>
    </rPh>
    <rPh sb="5" eb="6">
      <t>ゴウ</t>
    </rPh>
    <phoneticPr fontId="3"/>
  </si>
  <si>
    <t>味生（合）</t>
    <rPh sb="0" eb="1">
      <t>アジ</t>
    </rPh>
    <rPh sb="1" eb="2">
      <t>イ</t>
    </rPh>
    <rPh sb="3" eb="4">
      <t>ゴウ</t>
    </rPh>
    <phoneticPr fontId="3"/>
  </si>
  <si>
    <t>-</t>
    <phoneticPr fontId="3"/>
  </si>
  <si>
    <t>番町（愛）</t>
    <rPh sb="0" eb="2">
      <t>バンチョウ</t>
    </rPh>
    <rPh sb="3" eb="4">
      <t>アイ</t>
    </rPh>
    <phoneticPr fontId="3"/>
  </si>
  <si>
    <t>雄郡（愛）</t>
    <rPh sb="0" eb="1">
      <t>オス</t>
    </rPh>
    <rPh sb="1" eb="2">
      <t>グン</t>
    </rPh>
    <rPh sb="3" eb="4">
      <t>アイ</t>
    </rPh>
    <phoneticPr fontId="3"/>
  </si>
  <si>
    <t>竹原（愛）</t>
    <rPh sb="0" eb="2">
      <t>タケハラ</t>
    </rPh>
    <rPh sb="3" eb="4">
      <t>アイ</t>
    </rPh>
    <phoneticPr fontId="3"/>
  </si>
  <si>
    <t>保免（愛）</t>
    <rPh sb="0" eb="1">
      <t>ホ</t>
    </rPh>
    <rPh sb="1" eb="2">
      <t>メン</t>
    </rPh>
    <rPh sb="3" eb="4">
      <t>アイ</t>
    </rPh>
    <phoneticPr fontId="3"/>
  </si>
  <si>
    <t>味生（愛）</t>
    <rPh sb="0" eb="1">
      <t>アジ</t>
    </rPh>
    <rPh sb="1" eb="2">
      <t>イ</t>
    </rPh>
    <rPh sb="3" eb="4">
      <t>アイ</t>
    </rPh>
    <phoneticPr fontId="3"/>
  </si>
  <si>
    <t>竹原（愛）</t>
    <rPh sb="0" eb="1">
      <t>タケ</t>
    </rPh>
    <rPh sb="1" eb="2">
      <t>ハラ</t>
    </rPh>
    <rPh sb="3" eb="4">
      <t>アイ</t>
    </rPh>
    <phoneticPr fontId="3"/>
  </si>
  <si>
    <t>（宇和島西へ）</t>
    <rPh sb="1" eb="4">
      <t>ウワジマ</t>
    </rPh>
    <rPh sb="4" eb="5">
      <t>ニシ</t>
    </rPh>
    <phoneticPr fontId="3"/>
  </si>
  <si>
    <t>（御荘へ）</t>
    <rPh sb="1" eb="3">
      <t>ミショウ</t>
    </rPh>
    <phoneticPr fontId="3"/>
  </si>
  <si>
    <t>道後東</t>
    <rPh sb="0" eb="2">
      <t>ドウゴ</t>
    </rPh>
    <rPh sb="2" eb="3">
      <t>ヒガシ</t>
    </rPh>
    <phoneticPr fontId="3"/>
  </si>
  <si>
    <t>（近永へ）</t>
    <rPh sb="1" eb="3">
      <t>チカナガ</t>
    </rPh>
    <phoneticPr fontId="3"/>
  </si>
  <si>
    <t>菊間（愛）</t>
    <rPh sb="0" eb="2">
      <t>キクマ</t>
    </rPh>
    <rPh sb="3" eb="4">
      <t>アイ</t>
    </rPh>
    <phoneticPr fontId="3"/>
  </si>
  <si>
    <t>亀岡（愛）</t>
    <rPh sb="0" eb="2">
      <t>カメオカ</t>
    </rPh>
    <rPh sb="3" eb="4">
      <t>アイ</t>
    </rPh>
    <phoneticPr fontId="3"/>
  </si>
  <si>
    <t>近永(愛)</t>
    <rPh sb="0" eb="2">
      <t>チカナガ</t>
    </rPh>
    <rPh sb="3" eb="4">
      <t>アイ</t>
    </rPh>
    <phoneticPr fontId="3"/>
  </si>
  <si>
    <t>多喜浜（愛）</t>
    <rPh sb="0" eb="3">
      <t>タキハマ</t>
    </rPh>
    <rPh sb="4" eb="5">
      <t>アイ</t>
    </rPh>
    <phoneticPr fontId="3"/>
  </si>
  <si>
    <t>西条東（合）</t>
    <rPh sb="0" eb="1">
      <t>ニシ</t>
    </rPh>
    <rPh sb="1" eb="2">
      <t>ジョウ</t>
    </rPh>
    <rPh sb="2" eb="3">
      <t>ヒガシ</t>
    </rPh>
    <rPh sb="4" eb="5">
      <t>ゴウ</t>
    </rPh>
    <phoneticPr fontId="3"/>
  </si>
  <si>
    <t>西条東(朝)</t>
    <rPh sb="0" eb="2">
      <t>サイジョウ</t>
    </rPh>
    <rPh sb="2" eb="3">
      <t>ヒガシ</t>
    </rPh>
    <rPh sb="4" eb="5">
      <t>アサ</t>
    </rPh>
    <phoneticPr fontId="3"/>
  </si>
  <si>
    <t>西条東(朝)</t>
    <rPh sb="0" eb="1">
      <t>ニシ</t>
    </rPh>
    <rPh sb="1" eb="2">
      <t>ジョウ</t>
    </rPh>
    <rPh sb="2" eb="3">
      <t>ヒガシ</t>
    </rPh>
    <rPh sb="4" eb="5">
      <t>アサ</t>
    </rPh>
    <phoneticPr fontId="3"/>
  </si>
  <si>
    <t>中萩（朝）</t>
    <rPh sb="0" eb="1">
      <t>ナカ</t>
    </rPh>
    <rPh sb="1" eb="2">
      <t>ハギ</t>
    </rPh>
    <rPh sb="3" eb="4">
      <t>アサ</t>
    </rPh>
    <phoneticPr fontId="3"/>
  </si>
  <si>
    <t>いよ西条（読）</t>
    <rPh sb="2" eb="4">
      <t>サイジョウ</t>
    </rPh>
    <rPh sb="5" eb="6">
      <t>ドク</t>
    </rPh>
    <phoneticPr fontId="3"/>
  </si>
  <si>
    <t>いよ西条(読)</t>
    <rPh sb="2" eb="4">
      <t>サイジョウ</t>
    </rPh>
    <rPh sb="5" eb="6">
      <t>ヨ</t>
    </rPh>
    <phoneticPr fontId="3"/>
  </si>
  <si>
    <t>-</t>
    <phoneticPr fontId="3"/>
  </si>
  <si>
    <t>野村(愛)</t>
    <rPh sb="0" eb="2">
      <t>ノムラ</t>
    </rPh>
    <rPh sb="3" eb="4">
      <t>アイ</t>
    </rPh>
    <phoneticPr fontId="3"/>
  </si>
  <si>
    <t>野村（合）</t>
    <rPh sb="0" eb="1">
      <t>ノ</t>
    </rPh>
    <rPh sb="1" eb="2">
      <t>ムラ</t>
    </rPh>
    <rPh sb="3" eb="4">
      <t>ゴウ</t>
    </rPh>
    <phoneticPr fontId="3"/>
  </si>
  <si>
    <t>-</t>
    <phoneticPr fontId="3"/>
  </si>
  <si>
    <t>野ノ江支所(合)</t>
    <rPh sb="0" eb="1">
      <t>ノ</t>
    </rPh>
    <rPh sb="2" eb="3">
      <t>エ</t>
    </rPh>
    <rPh sb="3" eb="5">
      <t>シショ</t>
    </rPh>
    <rPh sb="6" eb="7">
      <t>ゴウ</t>
    </rPh>
    <phoneticPr fontId="3"/>
  </si>
  <si>
    <t>大西（読）</t>
    <rPh sb="0" eb="2">
      <t>オオニシ</t>
    </rPh>
    <rPh sb="3" eb="4">
      <t>ヨ</t>
    </rPh>
    <phoneticPr fontId="3"/>
  </si>
  <si>
    <t>野ノ江支所(愛)</t>
    <rPh sb="0" eb="1">
      <t>ノ</t>
    </rPh>
    <rPh sb="2" eb="3">
      <t>エ</t>
    </rPh>
    <rPh sb="3" eb="5">
      <t>シショ</t>
    </rPh>
    <rPh sb="6" eb="7">
      <t>アイ</t>
    </rPh>
    <phoneticPr fontId="3"/>
  </si>
  <si>
    <t>波止浜（読）</t>
    <rPh sb="0" eb="1">
      <t>ナミ</t>
    </rPh>
    <rPh sb="1" eb="2">
      <t>ト</t>
    </rPh>
    <rPh sb="2" eb="3">
      <t>ハマ</t>
    </rPh>
    <rPh sb="4" eb="5">
      <t>ヨ</t>
    </rPh>
    <phoneticPr fontId="3"/>
  </si>
  <si>
    <t>菊　間（合）</t>
    <rPh sb="0" eb="1">
      <t>キク</t>
    </rPh>
    <rPh sb="2" eb="3">
      <t>アイダ</t>
    </rPh>
    <rPh sb="4" eb="5">
      <t>ゴウ</t>
    </rPh>
    <phoneticPr fontId="3"/>
  </si>
  <si>
    <t>亀　岡(合)</t>
    <rPh sb="0" eb="1">
      <t>カメ</t>
    </rPh>
    <rPh sb="2" eb="3">
      <t>オカ</t>
    </rPh>
    <rPh sb="4" eb="5">
      <t>ゴウ</t>
    </rPh>
    <phoneticPr fontId="3"/>
  </si>
  <si>
    <t>近永(愛)</t>
    <rPh sb="0" eb="2">
      <t>チカナガ</t>
    </rPh>
    <phoneticPr fontId="3"/>
  </si>
  <si>
    <t>西条
飯岡下島山（朝）</t>
    <rPh sb="0" eb="2">
      <t>サイジョウ</t>
    </rPh>
    <rPh sb="3" eb="5">
      <t>イイオカ</t>
    </rPh>
    <rPh sb="5" eb="6">
      <t>シモ</t>
    </rPh>
    <rPh sb="6" eb="8">
      <t>シマヤマ</t>
    </rPh>
    <rPh sb="9" eb="10">
      <t>アサ</t>
    </rPh>
    <phoneticPr fontId="3"/>
  </si>
  <si>
    <t>（北支所へ）</t>
    <rPh sb="1" eb="2">
      <t>キタ</t>
    </rPh>
    <rPh sb="2" eb="4">
      <t>シショ</t>
    </rPh>
    <phoneticPr fontId="3"/>
  </si>
  <si>
    <t>（大洲へ）</t>
    <rPh sb="1" eb="3">
      <t>オオズ</t>
    </rPh>
    <phoneticPr fontId="3"/>
  </si>
  <si>
    <t>三机(愛)</t>
    <rPh sb="0" eb="1">
      <t>サン</t>
    </rPh>
    <rPh sb="1" eb="2">
      <t>ツクエ</t>
    </rPh>
    <rPh sb="3" eb="4">
      <t>アイ</t>
    </rPh>
    <phoneticPr fontId="3"/>
  </si>
  <si>
    <t>城川（合）</t>
    <rPh sb="0" eb="2">
      <t>シロカワ</t>
    </rPh>
    <rPh sb="3" eb="4">
      <t>ゴウ</t>
    </rPh>
    <phoneticPr fontId="3"/>
  </si>
  <si>
    <t>大西（読）</t>
    <rPh sb="0" eb="1">
      <t>ダイ</t>
    </rPh>
    <rPh sb="1" eb="2">
      <t>ニシ</t>
    </rPh>
    <rPh sb="3" eb="4">
      <t>ヨ</t>
    </rPh>
    <phoneticPr fontId="3"/>
  </si>
  <si>
    <t>宇和土居(愛)</t>
    <rPh sb="0" eb="2">
      <t>ウワ</t>
    </rPh>
    <rPh sb="2" eb="4">
      <t>ドイ</t>
    </rPh>
    <rPh sb="5" eb="6">
      <t>アイ</t>
    </rPh>
    <phoneticPr fontId="3"/>
  </si>
  <si>
    <t>城川（愛）</t>
    <rPh sb="0" eb="2">
      <t>シロカワ</t>
    </rPh>
    <rPh sb="3" eb="4">
      <t>アイ</t>
    </rPh>
    <phoneticPr fontId="3"/>
  </si>
  <si>
    <t>卯之町(愛)</t>
    <rPh sb="0" eb="3">
      <t>ウノマチ</t>
    </rPh>
    <rPh sb="4" eb="5">
      <t>アイ</t>
    </rPh>
    <phoneticPr fontId="3"/>
  </si>
  <si>
    <t>城川 (愛)</t>
    <rPh sb="0" eb="2">
      <t>シロカワ</t>
    </rPh>
    <phoneticPr fontId="3"/>
  </si>
  <si>
    <t>卯之町(愛）</t>
    <rPh sb="0" eb="3">
      <t>ウノマチ</t>
    </rPh>
    <rPh sb="4" eb="5">
      <t>アイ</t>
    </rPh>
    <phoneticPr fontId="3"/>
  </si>
  <si>
    <t>佐　島(愛)</t>
    <rPh sb="0" eb="1">
      <t>サ</t>
    </rPh>
    <rPh sb="2" eb="3">
      <t>シマ</t>
    </rPh>
    <rPh sb="4" eb="5">
      <t>アイ</t>
    </rPh>
    <phoneticPr fontId="3"/>
  </si>
  <si>
    <t>佐　　島(愛)</t>
    <rPh sb="0" eb="1">
      <t>サ</t>
    </rPh>
    <rPh sb="3" eb="4">
      <t>シマ</t>
    </rPh>
    <rPh sb="5" eb="6">
      <t>アイ</t>
    </rPh>
    <phoneticPr fontId="3"/>
  </si>
  <si>
    <t>大島（愛）</t>
    <rPh sb="0" eb="2">
      <t>オオシマ</t>
    </rPh>
    <rPh sb="3" eb="4">
      <t>アイ</t>
    </rPh>
    <phoneticPr fontId="3"/>
  </si>
  <si>
    <t>宮窪（愛）</t>
    <rPh sb="0" eb="2">
      <t>ミヤクボ</t>
    </rPh>
    <rPh sb="3" eb="4">
      <t>アイ</t>
    </rPh>
    <phoneticPr fontId="3"/>
  </si>
  <si>
    <t>中 国 新 聞</t>
    <rPh sb="0" eb="1">
      <t>チュウ</t>
    </rPh>
    <rPh sb="2" eb="3">
      <t>クニ</t>
    </rPh>
    <rPh sb="4" eb="5">
      <t>シン</t>
    </rPh>
    <rPh sb="6" eb="7">
      <t>キ</t>
    </rPh>
    <phoneticPr fontId="3"/>
  </si>
  <si>
    <t>弓削（朝）</t>
    <rPh sb="0" eb="1">
      <t>ユミ</t>
    </rPh>
    <rPh sb="1" eb="2">
      <t>ケズ</t>
    </rPh>
    <rPh sb="3" eb="4">
      <t>アサ</t>
    </rPh>
    <phoneticPr fontId="3"/>
  </si>
  <si>
    <t>佐島（読）</t>
    <rPh sb="0" eb="2">
      <t>サジマ</t>
    </rPh>
    <rPh sb="3" eb="4">
      <t>ヨ</t>
    </rPh>
    <phoneticPr fontId="3"/>
  </si>
  <si>
    <t>生名（愛）</t>
    <rPh sb="0" eb="1">
      <t>ナマ</t>
    </rPh>
    <rPh sb="1" eb="2">
      <t>ナ</t>
    </rPh>
    <rPh sb="3" eb="4">
      <t>アイ</t>
    </rPh>
    <phoneticPr fontId="3"/>
  </si>
  <si>
    <t>越智郡（島嶼郡）（中国）</t>
    <rPh sb="0" eb="2">
      <t>オチ</t>
    </rPh>
    <rPh sb="2" eb="3">
      <t>グン</t>
    </rPh>
    <rPh sb="4" eb="5">
      <t>シマ</t>
    </rPh>
    <rPh sb="5" eb="6">
      <t>ショ</t>
    </rPh>
    <rPh sb="6" eb="7">
      <t>グン</t>
    </rPh>
    <rPh sb="9" eb="11">
      <t>チュウゴク</t>
    </rPh>
    <phoneticPr fontId="3"/>
  </si>
  <si>
    <t>（伊予東へ）</t>
    <rPh sb="1" eb="3">
      <t>イヨ</t>
    </rPh>
    <rPh sb="3" eb="4">
      <t>ヒガシ</t>
    </rPh>
    <phoneticPr fontId="3"/>
  </si>
  <si>
    <t>（松前へ）</t>
    <rPh sb="1" eb="3">
      <t>マサキ</t>
    </rPh>
    <phoneticPr fontId="3"/>
  </si>
  <si>
    <t>（新居浜西へ）</t>
    <rPh sb="1" eb="4">
      <t>ニイハマ</t>
    </rPh>
    <rPh sb="4" eb="5">
      <t>ニシ</t>
    </rPh>
    <phoneticPr fontId="3"/>
  </si>
  <si>
    <t>（丹原へ）</t>
    <rPh sb="1" eb="3">
      <t>タンバラ</t>
    </rPh>
    <phoneticPr fontId="3"/>
  </si>
  <si>
    <t>新居浜南（愛）</t>
    <rPh sb="0" eb="3">
      <t>ニイハマ</t>
    </rPh>
    <rPh sb="3" eb="4">
      <t>ミナミ</t>
    </rPh>
    <rPh sb="5" eb="6">
      <t>アイ</t>
    </rPh>
    <phoneticPr fontId="3"/>
  </si>
  <si>
    <t>宇和島中央(愛)</t>
    <rPh sb="0" eb="3">
      <t>ウワジマ</t>
    </rPh>
    <rPh sb="3" eb="5">
      <t>チュウオウ</t>
    </rPh>
    <rPh sb="6" eb="7">
      <t>アイ</t>
    </rPh>
    <phoneticPr fontId="3"/>
  </si>
  <si>
    <t>宇和島西
（北支所）（愛）</t>
    <rPh sb="0" eb="3">
      <t>ウワジマ</t>
    </rPh>
    <rPh sb="3" eb="4">
      <t>ニシ</t>
    </rPh>
    <rPh sb="6" eb="7">
      <t>キタ</t>
    </rPh>
    <rPh sb="7" eb="9">
      <t>シショ</t>
    </rPh>
    <rPh sb="11" eb="12">
      <t>アイ</t>
    </rPh>
    <phoneticPr fontId="3"/>
  </si>
  <si>
    <t>宇和島西（愛）</t>
    <rPh sb="0" eb="3">
      <t>ウワジマ</t>
    </rPh>
    <rPh sb="3" eb="4">
      <t>ニシ</t>
    </rPh>
    <rPh sb="5" eb="6">
      <t>アイ</t>
    </rPh>
    <phoneticPr fontId="3"/>
  </si>
  <si>
    <t>保内(合)</t>
    <rPh sb="0" eb="1">
      <t>ホ</t>
    </rPh>
    <rPh sb="1" eb="2">
      <t>ウチ</t>
    </rPh>
    <rPh sb="3" eb="4">
      <t>ゴウ</t>
    </rPh>
    <phoneticPr fontId="3"/>
  </si>
  <si>
    <t>三机(合)</t>
    <rPh sb="0" eb="1">
      <t>サン</t>
    </rPh>
    <rPh sb="1" eb="2">
      <t>ツクエ</t>
    </rPh>
    <rPh sb="3" eb="4">
      <t>ゴウ</t>
    </rPh>
    <phoneticPr fontId="3"/>
  </si>
  <si>
    <t>八幡浜東(愛)</t>
    <rPh sb="0" eb="2">
      <t>ヤハタ</t>
    </rPh>
    <rPh sb="2" eb="3">
      <t>ハマ</t>
    </rPh>
    <rPh sb="3" eb="4">
      <t>ヒガシ</t>
    </rPh>
    <rPh sb="5" eb="6">
      <t>アイ</t>
    </rPh>
    <phoneticPr fontId="3"/>
  </si>
  <si>
    <t>日土(愛)</t>
    <rPh sb="0" eb="1">
      <t>ヒ</t>
    </rPh>
    <rPh sb="1" eb="2">
      <t>ツチ</t>
    </rPh>
    <rPh sb="3" eb="4">
      <t>アイ</t>
    </rPh>
    <phoneticPr fontId="3"/>
  </si>
  <si>
    <t>保内(愛)</t>
    <rPh sb="0" eb="1">
      <t>ホ</t>
    </rPh>
    <rPh sb="1" eb="2">
      <t>ウチ</t>
    </rPh>
    <rPh sb="3" eb="4">
      <t>アイ</t>
    </rPh>
    <phoneticPr fontId="3"/>
  </si>
  <si>
    <t>野村(読）</t>
    <rPh sb="0" eb="1">
      <t>ノ</t>
    </rPh>
    <rPh sb="1" eb="2">
      <t>ムラ</t>
    </rPh>
    <rPh sb="3" eb="4">
      <t>ヨ</t>
    </rPh>
    <phoneticPr fontId="3"/>
  </si>
  <si>
    <t>-</t>
    <phoneticPr fontId="3"/>
  </si>
  <si>
    <t>保内(愛)</t>
    <rPh sb="0" eb="1">
      <t>ホ</t>
    </rPh>
    <rPh sb="1" eb="2">
      <t>ナイ</t>
    </rPh>
    <rPh sb="3" eb="4">
      <t>アイ</t>
    </rPh>
    <phoneticPr fontId="3"/>
  </si>
  <si>
    <t>（瀬戸崎へ）</t>
    <rPh sb="1" eb="4">
      <t>セトザキ</t>
    </rPh>
    <phoneticPr fontId="3"/>
  </si>
  <si>
    <t>（大島へ）</t>
    <rPh sb="1" eb="3">
      <t>オオシマ</t>
    </rPh>
    <phoneticPr fontId="3"/>
  </si>
  <si>
    <t>-</t>
    <phoneticPr fontId="3"/>
  </si>
  <si>
    <t>-</t>
    <phoneticPr fontId="3"/>
  </si>
  <si>
    <t>北条東(愛)</t>
  </si>
  <si>
    <t>北条東(愛)</t>
    <rPh sb="0" eb="2">
      <t>ホウジョウ</t>
    </rPh>
    <rPh sb="2" eb="3">
      <t>ヒガシ</t>
    </rPh>
    <rPh sb="4" eb="5">
      <t>アイ</t>
    </rPh>
    <phoneticPr fontId="3"/>
  </si>
  <si>
    <t>北条南(愛)</t>
    <rPh sb="0" eb="2">
      <t>ホウジョウ</t>
    </rPh>
    <rPh sb="2" eb="3">
      <t>ミナミ</t>
    </rPh>
    <phoneticPr fontId="3"/>
  </si>
  <si>
    <t>北条南(愛)</t>
    <phoneticPr fontId="3"/>
  </si>
  <si>
    <t>粟井(愛)</t>
    <phoneticPr fontId="3"/>
  </si>
  <si>
    <t>金生（三島東）</t>
    <rPh sb="0" eb="1">
      <t>キン</t>
    </rPh>
    <rPh sb="1" eb="2">
      <t>イ</t>
    </rPh>
    <rPh sb="3" eb="5">
      <t>ミシマ</t>
    </rPh>
    <rPh sb="5" eb="6">
      <t>ヒガシ</t>
    </rPh>
    <phoneticPr fontId="3"/>
  </si>
  <si>
    <t>鹿野川（愛）</t>
    <rPh sb="0" eb="2">
      <t>シカノ</t>
    </rPh>
    <rPh sb="2" eb="3">
      <t>カワ</t>
    </rPh>
    <rPh sb="4" eb="5">
      <t>アイ</t>
    </rPh>
    <phoneticPr fontId="3"/>
  </si>
  <si>
    <t>河辺（愛）</t>
    <rPh sb="0" eb="2">
      <t>カワベ</t>
    </rPh>
    <rPh sb="3" eb="4">
      <t>アイ</t>
    </rPh>
    <phoneticPr fontId="3"/>
  </si>
  <si>
    <t>八坂･福音寺(合)</t>
    <rPh sb="0" eb="1">
      <t>ハチ</t>
    </rPh>
    <rPh sb="1" eb="2">
      <t>サカ</t>
    </rPh>
    <rPh sb="3" eb="6">
      <t>フクインジ</t>
    </rPh>
    <rPh sb="7" eb="8">
      <t>ア</t>
    </rPh>
    <phoneticPr fontId="3"/>
  </si>
  <si>
    <t>久谷（合）</t>
    <rPh sb="0" eb="1">
      <t>ヒサシ</t>
    </rPh>
    <rPh sb="1" eb="2">
      <t>タニ</t>
    </rPh>
    <rPh sb="3" eb="4">
      <t>ゴウ</t>
    </rPh>
    <phoneticPr fontId="3"/>
  </si>
  <si>
    <t>荏原（合）</t>
    <rPh sb="0" eb="1">
      <t>ジン</t>
    </rPh>
    <rPh sb="1" eb="2">
      <t>ハラ</t>
    </rPh>
    <rPh sb="3" eb="4">
      <t>ゴウ</t>
    </rPh>
    <phoneticPr fontId="3"/>
  </si>
  <si>
    <t>久谷（愛）</t>
    <rPh sb="0" eb="1">
      <t>ヒサ</t>
    </rPh>
    <rPh sb="1" eb="2">
      <t>タニ</t>
    </rPh>
    <rPh sb="3" eb="4">
      <t>アイ</t>
    </rPh>
    <phoneticPr fontId="3"/>
  </si>
  <si>
    <t>荏原（愛）</t>
    <rPh sb="3" eb="4">
      <t>アイ</t>
    </rPh>
    <phoneticPr fontId="3"/>
  </si>
  <si>
    <t>八坂･福音寺(愛)</t>
    <rPh sb="0" eb="2">
      <t>ヤサカ</t>
    </rPh>
    <rPh sb="3" eb="6">
      <t>フクインジ</t>
    </rPh>
    <rPh sb="7" eb="8">
      <t>アイ</t>
    </rPh>
    <phoneticPr fontId="3"/>
  </si>
  <si>
    <t>久谷（愛）</t>
    <rPh sb="0" eb="2">
      <t>ヒサタニ</t>
    </rPh>
    <rPh sb="3" eb="4">
      <t>アイ</t>
    </rPh>
    <phoneticPr fontId="3"/>
  </si>
  <si>
    <t>荏原（愛）</t>
    <phoneticPr fontId="3"/>
  </si>
  <si>
    <t>砥部北（合）</t>
    <rPh sb="0" eb="1">
      <t>テイ</t>
    </rPh>
    <rPh sb="1" eb="2">
      <t>ブ</t>
    </rPh>
    <rPh sb="2" eb="3">
      <t>キタ</t>
    </rPh>
    <rPh sb="4" eb="5">
      <t>ゴウ</t>
    </rPh>
    <phoneticPr fontId="3"/>
  </si>
  <si>
    <t>砥部（愛）</t>
    <rPh sb="0" eb="1">
      <t>テイ</t>
    </rPh>
    <rPh sb="1" eb="2">
      <t>ブ</t>
    </rPh>
    <rPh sb="3" eb="4">
      <t>アイ</t>
    </rPh>
    <phoneticPr fontId="3"/>
  </si>
  <si>
    <t>砥部北（愛）</t>
    <rPh sb="0" eb="2">
      <t>トベ</t>
    </rPh>
    <rPh sb="2" eb="3">
      <t>キタ</t>
    </rPh>
    <rPh sb="4" eb="5">
      <t>アイ</t>
    </rPh>
    <phoneticPr fontId="3"/>
  </si>
  <si>
    <t>明浜（合）</t>
    <rPh sb="0" eb="2">
      <t>アケハマ</t>
    </rPh>
    <rPh sb="3" eb="4">
      <t>ゴウ</t>
    </rPh>
    <phoneticPr fontId="3"/>
  </si>
  <si>
    <t>明浜（愛）</t>
    <rPh sb="0" eb="2">
      <t>アケハマ</t>
    </rPh>
    <rPh sb="3" eb="4">
      <t>アイ</t>
    </rPh>
    <phoneticPr fontId="3"/>
  </si>
  <si>
    <t>明浜(愛)</t>
    <rPh sb="0" eb="2">
      <t>アケハマ</t>
    </rPh>
    <rPh sb="3" eb="4">
      <t>アイ</t>
    </rPh>
    <phoneticPr fontId="3"/>
  </si>
  <si>
    <t>四国中央(川之江)</t>
    <rPh sb="0" eb="2">
      <t>シコク</t>
    </rPh>
    <rPh sb="2" eb="4">
      <t>チュウオウ</t>
    </rPh>
    <phoneticPr fontId="3"/>
  </si>
  <si>
    <t>（明浜へ）</t>
    <rPh sb="1" eb="2">
      <t>メイ</t>
    </rPh>
    <rPh sb="2" eb="3">
      <t>ハマ</t>
    </rPh>
    <phoneticPr fontId="3"/>
  </si>
  <si>
    <t>（川之江へ）</t>
    <rPh sb="1" eb="4">
      <t>カワノエ</t>
    </rPh>
    <phoneticPr fontId="3"/>
  </si>
  <si>
    <t>四国中央(東支所)</t>
    <rPh sb="0" eb="2">
      <t>シコク</t>
    </rPh>
    <rPh sb="2" eb="4">
      <t>チュウオウ</t>
    </rPh>
    <rPh sb="5" eb="6">
      <t>ヒガシ</t>
    </rPh>
    <rPh sb="6" eb="8">
      <t>シショ</t>
    </rPh>
    <phoneticPr fontId="3"/>
  </si>
  <si>
    <t>四国中央(合)</t>
    <rPh sb="0" eb="2">
      <t>シコク</t>
    </rPh>
    <rPh sb="2" eb="4">
      <t>チュウオウ</t>
    </rPh>
    <rPh sb="5" eb="6">
      <t>ゴウ</t>
    </rPh>
    <phoneticPr fontId="3"/>
  </si>
  <si>
    <t>四国中央(西支所)</t>
    <rPh sb="0" eb="4">
      <t>シコクチュウオウ</t>
    </rPh>
    <rPh sb="5" eb="6">
      <t>ニシ</t>
    </rPh>
    <rPh sb="6" eb="8">
      <t>シショ</t>
    </rPh>
    <phoneticPr fontId="3"/>
  </si>
  <si>
    <t>四国中央(土居)</t>
    <rPh sb="0" eb="2">
      <t>シコク</t>
    </rPh>
    <rPh sb="2" eb="4">
      <t>チュウオウ</t>
    </rPh>
    <rPh sb="5" eb="7">
      <t>ドイ</t>
    </rPh>
    <phoneticPr fontId="3"/>
  </si>
  <si>
    <t>新居浜南（合）</t>
    <rPh sb="0" eb="3">
      <t>ニイハマ</t>
    </rPh>
    <rPh sb="3" eb="4">
      <t>ミナミ</t>
    </rPh>
    <rPh sb="5" eb="6">
      <t>ゴウ</t>
    </rPh>
    <phoneticPr fontId="3"/>
  </si>
  <si>
    <t>四国中央（愛）</t>
    <rPh sb="0" eb="4">
      <t>シコクチュウオウ</t>
    </rPh>
    <rPh sb="5" eb="6">
      <t>アイ</t>
    </rPh>
    <phoneticPr fontId="3"/>
  </si>
  <si>
    <t>四国中央西（愛）</t>
    <rPh sb="0" eb="2">
      <t>シコク</t>
    </rPh>
    <rPh sb="2" eb="4">
      <t>チュウオウ</t>
    </rPh>
    <rPh sb="4" eb="5">
      <t>ニシ</t>
    </rPh>
    <rPh sb="6" eb="7">
      <t>アイ</t>
    </rPh>
    <phoneticPr fontId="3"/>
  </si>
  <si>
    <t>(新居浜南(愛)へ)</t>
    <rPh sb="1" eb="4">
      <t>ニイハマ</t>
    </rPh>
    <rPh sb="4" eb="5">
      <t>ミナミ</t>
    </rPh>
    <rPh sb="6" eb="7">
      <t>アイ</t>
    </rPh>
    <phoneticPr fontId="3"/>
  </si>
  <si>
    <t>長浜(読)</t>
    <rPh sb="0" eb="1">
      <t>チョウ</t>
    </rPh>
    <rPh sb="1" eb="2">
      <t>ハマ</t>
    </rPh>
    <rPh sb="3" eb="4">
      <t>ヨ</t>
    </rPh>
    <phoneticPr fontId="3"/>
  </si>
  <si>
    <t>長浜（読）</t>
    <rPh sb="0" eb="1">
      <t>チョウ</t>
    </rPh>
    <rPh sb="1" eb="2">
      <t>ハマ</t>
    </rPh>
    <rPh sb="3" eb="4">
      <t>ヨ</t>
    </rPh>
    <phoneticPr fontId="3"/>
  </si>
  <si>
    <t>伊台（愛）</t>
    <rPh sb="0" eb="2">
      <t>イダイ</t>
    </rPh>
    <rPh sb="3" eb="4">
      <t>アイ</t>
    </rPh>
    <phoneticPr fontId="3"/>
  </si>
  <si>
    <t>伊台（愛）</t>
    <rPh sb="0" eb="2">
      <t>イダイ</t>
    </rPh>
    <rPh sb="3" eb="4">
      <t>アイ</t>
    </rPh>
    <phoneticPr fontId="3"/>
  </si>
  <si>
    <t>東温（愛）</t>
    <rPh sb="0" eb="1">
      <t>ヒガシ</t>
    </rPh>
    <rPh sb="1" eb="2">
      <t>オン</t>
    </rPh>
    <rPh sb="3" eb="4">
      <t>アイ</t>
    </rPh>
    <phoneticPr fontId="3"/>
  </si>
  <si>
    <t>東温（合）</t>
    <rPh sb="0" eb="1">
      <t>ヒガシ</t>
    </rPh>
    <rPh sb="1" eb="2">
      <t>オン</t>
    </rPh>
    <rPh sb="3" eb="4">
      <t>ア</t>
    </rPh>
    <phoneticPr fontId="3"/>
  </si>
  <si>
    <t>東温（合）</t>
    <rPh sb="0" eb="1">
      <t>ヒガシ</t>
    </rPh>
    <rPh sb="1" eb="2">
      <t>アツシ</t>
    </rPh>
    <rPh sb="3" eb="4">
      <t>ゴウ</t>
    </rPh>
    <phoneticPr fontId="3"/>
  </si>
  <si>
    <t>東温（愛）</t>
    <rPh sb="0" eb="1">
      <t>ヒガシ</t>
    </rPh>
    <rPh sb="1" eb="2">
      <t>アツシ</t>
    </rPh>
    <rPh sb="3" eb="4">
      <t>アイ</t>
    </rPh>
    <phoneticPr fontId="3"/>
  </si>
  <si>
    <t>東温（読）</t>
    <rPh sb="0" eb="1">
      <t>オン</t>
    </rPh>
    <phoneticPr fontId="3"/>
  </si>
  <si>
    <t>（美川へ）</t>
    <rPh sb="1" eb="3">
      <t>ミカワ</t>
    </rPh>
    <phoneticPr fontId="3"/>
  </si>
  <si>
    <t>清水（愛）</t>
    <rPh sb="0" eb="2">
      <t>シミズ</t>
    </rPh>
    <rPh sb="3" eb="4">
      <t>アイ</t>
    </rPh>
    <phoneticPr fontId="3"/>
  </si>
  <si>
    <t>上記以外</t>
    <rPh sb="0" eb="2">
      <t>ジョウキ</t>
    </rPh>
    <rPh sb="2" eb="4">
      <t>イガイ</t>
    </rPh>
    <phoneticPr fontId="3"/>
  </si>
  <si>
    <t>配送管理料</t>
    <rPh sb="0" eb="2">
      <t>ハイソウ</t>
    </rPh>
    <rPh sb="2" eb="4">
      <t>カンリ</t>
    </rPh>
    <rPh sb="4" eb="5">
      <t>リョウ</t>
    </rPh>
    <phoneticPr fontId="3"/>
  </si>
  <si>
    <t>全国紙
全域</t>
    <rPh sb="0" eb="3">
      <t>ゼンコクシ</t>
    </rPh>
    <rPh sb="4" eb="6">
      <t>ゼンイキ</t>
    </rPh>
    <phoneticPr fontId="3"/>
  </si>
  <si>
    <t>愛媛県下</t>
    <rPh sb="0" eb="2">
      <t>エヒメ</t>
    </rPh>
    <rPh sb="2" eb="3">
      <t>ケン</t>
    </rPh>
    <rPh sb="3" eb="4">
      <t>シタ</t>
    </rPh>
    <phoneticPr fontId="3"/>
  </si>
  <si>
    <t>・2023年4月より、配送管理料が別途必要です。
（左記以外のサイズについては別途お問合せ下さい）
・今治市（島嶼郡）・越智郡は、現地配送料として
Ｂ４＠２０銭、Ｂ３＠４０銭、Ｂ２＠６０銭加算されます。</t>
    <rPh sb="5" eb="6">
      <t>ネン</t>
    </rPh>
    <rPh sb="7" eb="8">
      <t>ガツ</t>
    </rPh>
    <rPh sb="11" eb="13">
      <t>ハイソウ</t>
    </rPh>
    <rPh sb="13" eb="15">
      <t>カンリ</t>
    </rPh>
    <rPh sb="15" eb="16">
      <t>リョウ</t>
    </rPh>
    <rPh sb="17" eb="19">
      <t>ベット</t>
    </rPh>
    <rPh sb="19" eb="21">
      <t>ヒツヨウ</t>
    </rPh>
    <rPh sb="26" eb="28">
      <t>サキ</t>
    </rPh>
    <rPh sb="28" eb="30">
      <t>イガイ</t>
    </rPh>
    <rPh sb="39" eb="41">
      <t>ベット</t>
    </rPh>
    <rPh sb="42" eb="44">
      <t>トイアワ</t>
    </rPh>
    <rPh sb="45" eb="46">
      <t>クダ</t>
    </rPh>
    <rPh sb="50" eb="51">
      <t>セン</t>
    </rPh>
    <rPh sb="57" eb="58">
      <t>セン</t>
    </rPh>
    <rPh sb="58" eb="60">
      <t>カサン</t>
    </rPh>
    <phoneticPr fontId="3"/>
  </si>
  <si>
    <t>吉田（愛）</t>
    <rPh sb="0" eb="1">
      <t>キチ</t>
    </rPh>
    <rPh sb="1" eb="2">
      <t>タ</t>
    </rPh>
    <rPh sb="3" eb="4">
      <t>アイ</t>
    </rPh>
    <phoneticPr fontId="3"/>
  </si>
  <si>
    <t>-</t>
    <phoneticPr fontId="3"/>
  </si>
  <si>
    <t>西条南（愛）</t>
    <rPh sb="0" eb="2">
      <t>サイジョウ</t>
    </rPh>
    <rPh sb="2" eb="3">
      <t>ミナミ</t>
    </rPh>
    <rPh sb="4" eb="5">
      <t>アイ</t>
    </rPh>
    <phoneticPr fontId="3"/>
  </si>
  <si>
    <t>西条南（愛）</t>
    <phoneticPr fontId="3"/>
  </si>
  <si>
    <t>丹原（愛）</t>
    <phoneticPr fontId="3"/>
  </si>
  <si>
    <t>宮窪（愛）</t>
    <rPh sb="0" eb="1">
      <t>ミヤ</t>
    </rPh>
    <rPh sb="1" eb="2">
      <t>クボ</t>
    </rPh>
    <rPh sb="3" eb="4">
      <t>アイ</t>
    </rPh>
    <phoneticPr fontId="3"/>
  </si>
  <si>
    <t>卯之町（合）</t>
    <rPh sb="0" eb="3">
      <t>ウノマチ</t>
    </rPh>
    <phoneticPr fontId="3"/>
  </si>
  <si>
    <t>津島（朝）</t>
    <rPh sb="0" eb="2">
      <t>ツシマ</t>
    </rPh>
    <rPh sb="3" eb="4">
      <t>アサ</t>
    </rPh>
    <phoneticPr fontId="3"/>
  </si>
  <si>
    <t>多喜浜（愛）</t>
    <phoneticPr fontId="3"/>
  </si>
  <si>
    <t>（大島へ）</t>
    <rPh sb="1" eb="3">
      <t>オオシマ</t>
    </rPh>
    <phoneticPr fontId="3"/>
  </si>
  <si>
    <t>波止浜(読)</t>
    <rPh sb="0" eb="1">
      <t>ナミ</t>
    </rPh>
    <rPh sb="1" eb="2">
      <t>ト</t>
    </rPh>
    <rPh sb="2" eb="3">
      <t>ハマ</t>
    </rPh>
    <rPh sb="4" eb="5">
      <t>ヨ</t>
    </rPh>
    <phoneticPr fontId="3"/>
  </si>
  <si>
    <t>（菊間へ）</t>
    <rPh sb="1" eb="3">
      <t>キクマ</t>
    </rPh>
    <phoneticPr fontId="3"/>
  </si>
  <si>
    <t>今治北</t>
    <rPh sb="0" eb="2">
      <t>イマバリ</t>
    </rPh>
    <rPh sb="2" eb="3">
      <t>キタ</t>
    </rPh>
    <phoneticPr fontId="3"/>
  </si>
  <si>
    <t>波止浜（合）</t>
    <rPh sb="0" eb="1">
      <t>ナミ</t>
    </rPh>
    <rPh sb="1" eb="2">
      <t>ド</t>
    </rPh>
    <rPh sb="2" eb="3">
      <t>ハマ</t>
    </rPh>
    <rPh sb="4" eb="5">
      <t>ゴウ</t>
    </rPh>
    <phoneticPr fontId="3"/>
  </si>
  <si>
    <t>波止浜（愛）</t>
    <rPh sb="0" eb="1">
      <t>ナミ</t>
    </rPh>
    <rPh sb="1" eb="2">
      <t>ド</t>
    </rPh>
    <rPh sb="2" eb="3">
      <t>ハマ</t>
    </rPh>
    <rPh sb="4" eb="5">
      <t>アイ</t>
    </rPh>
    <phoneticPr fontId="3"/>
  </si>
  <si>
    <t>（波止浜へ）</t>
    <rPh sb="1" eb="4">
      <t>ハシハマ</t>
    </rPh>
    <phoneticPr fontId="3"/>
  </si>
  <si>
    <t>（波止浜(愛)へ）</t>
    <rPh sb="1" eb="4">
      <t>ハシハマ</t>
    </rPh>
    <rPh sb="5" eb="6">
      <t>アイ</t>
    </rPh>
    <phoneticPr fontId="3"/>
  </si>
  <si>
    <t>宇和島北</t>
    <rPh sb="0" eb="3">
      <t>ウワジマ</t>
    </rPh>
    <rPh sb="3" eb="4">
      <t>キタ</t>
    </rPh>
    <phoneticPr fontId="3"/>
  </si>
  <si>
    <t>（今治中央へ）</t>
    <rPh sb="1" eb="3">
      <t>イマバリ</t>
    </rPh>
    <rPh sb="3" eb="5">
      <t>チュウオウ</t>
    </rPh>
    <phoneticPr fontId="3"/>
  </si>
  <si>
    <t>東予（愛）</t>
    <rPh sb="0" eb="2">
      <t>トウヨ</t>
    </rPh>
    <rPh sb="3" eb="4">
      <t>アイ</t>
    </rPh>
    <phoneticPr fontId="3"/>
  </si>
  <si>
    <t>丹原（愛）</t>
    <rPh sb="0" eb="2">
      <t>タンバラ</t>
    </rPh>
    <rPh sb="3" eb="4">
      <t>アイ</t>
    </rPh>
    <phoneticPr fontId="3"/>
  </si>
  <si>
    <t>東予(愛)</t>
    <rPh sb="0" eb="2">
      <t>トウヨ</t>
    </rPh>
    <rPh sb="3" eb="4">
      <t>アイ</t>
    </rPh>
    <phoneticPr fontId="3"/>
  </si>
  <si>
    <t>今治北(朝)</t>
    <rPh sb="0" eb="2">
      <t>イマバリ</t>
    </rPh>
    <rPh sb="2" eb="3">
      <t>キタ</t>
    </rPh>
    <rPh sb="4" eb="5">
      <t>アサ</t>
    </rPh>
    <phoneticPr fontId="3"/>
  </si>
  <si>
    <t>岩　城（愛）</t>
    <rPh sb="0" eb="1">
      <t>イワ</t>
    </rPh>
    <rPh sb="2" eb="3">
      <t>ジョウ</t>
    </rPh>
    <rPh sb="4" eb="5">
      <t>アイ</t>
    </rPh>
    <phoneticPr fontId="3"/>
  </si>
  <si>
    <t>（中山へ）</t>
    <rPh sb="1" eb="3">
      <t>ナカヤマ</t>
    </rPh>
    <phoneticPr fontId="3"/>
  </si>
  <si>
    <t>清水（愛）</t>
    <rPh sb="0" eb="2">
      <t>シミズ</t>
    </rPh>
    <rPh sb="3" eb="4">
      <t>アイ</t>
    </rPh>
    <phoneticPr fontId="3"/>
  </si>
  <si>
    <t>潮見（愛）</t>
    <rPh sb="0" eb="2">
      <t>シオミ</t>
    </rPh>
    <rPh sb="3" eb="4">
      <t>アイ</t>
    </rPh>
    <phoneticPr fontId="3"/>
  </si>
  <si>
    <t>清水（合）</t>
    <rPh sb="0" eb="1">
      <t>セイ</t>
    </rPh>
    <rPh sb="1" eb="2">
      <t>ミズ</t>
    </rPh>
    <rPh sb="3" eb="4">
      <t>ゴウ</t>
    </rPh>
    <phoneticPr fontId="3"/>
  </si>
  <si>
    <t>潮見（合）</t>
    <rPh sb="0" eb="1">
      <t>シオ</t>
    </rPh>
    <rPh sb="1" eb="2">
      <t>ミ</t>
    </rPh>
    <rPh sb="3" eb="4">
      <t>ゴウ</t>
    </rPh>
    <phoneticPr fontId="3"/>
  </si>
  <si>
    <t>伊方（愛）</t>
    <rPh sb="0" eb="2">
      <t>イカタ</t>
    </rPh>
    <rPh sb="3" eb="4">
      <t>アイ</t>
    </rPh>
    <phoneticPr fontId="3"/>
  </si>
  <si>
    <t>町見（愛）</t>
    <rPh sb="0" eb="1">
      <t>マチ</t>
    </rPh>
    <rPh sb="1" eb="2">
      <t>ミ</t>
    </rPh>
    <rPh sb="3" eb="4">
      <t>アイ</t>
    </rPh>
    <phoneticPr fontId="3"/>
  </si>
  <si>
    <t>三崎（愛）</t>
    <rPh sb="0" eb="2">
      <t>ミサキ</t>
    </rPh>
    <rPh sb="3" eb="4">
      <t>アイ</t>
    </rPh>
    <phoneticPr fontId="3"/>
  </si>
  <si>
    <t>西条西（愛）</t>
    <rPh sb="0" eb="2">
      <t>サイジョウ</t>
    </rPh>
    <rPh sb="2" eb="3">
      <t>ニシ</t>
    </rPh>
    <rPh sb="4" eb="5">
      <t>アイ</t>
    </rPh>
    <phoneticPr fontId="3"/>
  </si>
  <si>
    <t>（四国中央へ）</t>
    <rPh sb="1" eb="3">
      <t>シコク</t>
    </rPh>
    <rPh sb="3" eb="5">
      <t>チュウオウ</t>
    </rPh>
    <phoneticPr fontId="3"/>
  </si>
  <si>
    <t>新居浜南(愛)</t>
    <rPh sb="0" eb="1">
      <t>シン</t>
    </rPh>
    <rPh sb="1" eb="2">
      <t>キョ</t>
    </rPh>
    <rPh sb="2" eb="3">
      <t>ハマ</t>
    </rPh>
    <rPh sb="3" eb="4">
      <t>ミナミ</t>
    </rPh>
    <phoneticPr fontId="3"/>
  </si>
  <si>
    <t>新居浜中央(朝)</t>
    <rPh sb="0" eb="1">
      <t>シン</t>
    </rPh>
    <rPh sb="1" eb="2">
      <t>キョ</t>
    </rPh>
    <rPh sb="2" eb="3">
      <t>ハマ</t>
    </rPh>
    <rPh sb="3" eb="5">
      <t>チュウオウ</t>
    </rPh>
    <rPh sb="6" eb="7">
      <t>アサ</t>
    </rPh>
    <phoneticPr fontId="3"/>
  </si>
  <si>
    <t>新居浜中央(合)</t>
    <rPh sb="0" eb="1">
      <t>シン</t>
    </rPh>
    <rPh sb="1" eb="2">
      <t>キョ</t>
    </rPh>
    <rPh sb="2" eb="3">
      <t>ハマ</t>
    </rPh>
    <rPh sb="3" eb="5">
      <t>チュウオウ</t>
    </rPh>
    <rPh sb="6" eb="7">
      <t>ゴウ</t>
    </rPh>
    <phoneticPr fontId="3"/>
  </si>
  <si>
    <t>粟井（堀江）（合）</t>
    <rPh sb="0" eb="2">
      <t>アワイ</t>
    </rPh>
    <rPh sb="3" eb="5">
      <t>ホリエ</t>
    </rPh>
    <rPh sb="7" eb="8">
      <t>ゴウ</t>
    </rPh>
    <phoneticPr fontId="3"/>
  </si>
  <si>
    <t>粟井(堀江)(愛)</t>
    <rPh sb="0" eb="2">
      <t>アワイ</t>
    </rPh>
    <rPh sb="3" eb="5">
      <t>ホリエ</t>
    </rPh>
    <rPh sb="7" eb="8">
      <t>アイ</t>
    </rPh>
    <phoneticPr fontId="3"/>
  </si>
  <si>
    <t>（新居浜南(愛)へ）</t>
    <rPh sb="1" eb="4">
      <t>ニイハマ</t>
    </rPh>
    <rPh sb="4" eb="5">
      <t>ミナミ</t>
    </rPh>
    <rPh sb="6" eb="7">
      <t>アイ</t>
    </rPh>
    <phoneticPr fontId="3"/>
  </si>
  <si>
    <t>粟井(堀江)(愛)</t>
    <phoneticPr fontId="3"/>
  </si>
  <si>
    <t>保内（愛）</t>
    <rPh sb="0" eb="1">
      <t>ホ</t>
    </rPh>
    <rPh sb="1" eb="2">
      <t>ウチ</t>
    </rPh>
    <rPh sb="3" eb="4">
      <t>アイ</t>
    </rPh>
    <phoneticPr fontId="3"/>
  </si>
  <si>
    <t>（新居浜南(愛)へ）</t>
    <phoneticPr fontId="3"/>
  </si>
  <si>
    <t>2024年11月現在</t>
    <rPh sb="4" eb="5">
      <t>ネン</t>
    </rPh>
    <rPh sb="7" eb="8">
      <t>ガツ</t>
    </rPh>
    <rPh sb="8" eb="10">
      <t>ゲンザイ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</si>
</sst>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5" formatCode="&quot;¥&quot;#,##0;&quot;¥&quot;\-#,##0"/>
    <numFmt numFmtId="176" formatCode="#,###&quot;枚&quot;"/>
    <numFmt numFmtId="177" formatCode="&quot;愛媛新聞合計　&quot;#,###"/>
    <numFmt numFmtId="178" formatCode="&quot;読売新聞合計　&quot;#,###"/>
    <numFmt numFmtId="179" formatCode="&quot;朝日新聞合計　&quot;#,###"/>
    <numFmt numFmtId="180" formatCode="&quot;毎日新聞合計　&quot;#,###"/>
    <numFmt numFmtId="181" formatCode="&quot;産経新聞合計　&quot;#,###"/>
    <numFmt numFmtId="182" formatCode="&quot;日経新聞合計　&quot;#,###"/>
    <numFmt numFmtId="183" formatCode="#,###&quot;枚 ／&quot;"/>
    <numFmt numFmtId="184" formatCode="&quot;@&quot;0.00"/>
    <numFmt numFmtId="185" formatCode="###,###&quot;枚&quot;"/>
    <numFmt numFmtId="186" formatCode="[$-411]yyyy&quot;年&quot;m&quot;月&quot;d&quot;日（&quot;aaaa&quot;）&quot;"/>
  </numFmts>
  <fonts count="56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9"/>
      <color indexed="8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ゴシック"/>
      <family val="3"/>
      <charset val="128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9"/>
      <color indexed="9"/>
      <name val="ＭＳ 明朝"/>
      <family val="1"/>
      <charset val="128"/>
    </font>
    <font>
      <b/>
      <sz val="24"/>
      <name val="ＭＳ 明朝"/>
      <family val="1"/>
      <charset val="128"/>
    </font>
    <font>
      <b/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u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14"/>
      <color indexed="8"/>
      <name val="ＭＳ Ｐ明朝"/>
      <family val="1"/>
      <charset val="128"/>
    </font>
    <font>
      <b/>
      <sz val="14"/>
      <color indexed="10"/>
      <name val="ＭＳ Ｐ明朝"/>
      <family val="1"/>
      <charset val="128"/>
    </font>
    <font>
      <sz val="14"/>
      <name val="ＭＳ Ｐ明朝"/>
      <family val="1"/>
      <charset val="128"/>
    </font>
    <font>
      <b/>
      <sz val="14"/>
      <color indexed="18"/>
      <name val="ＭＳ Ｐ明朝"/>
      <family val="1"/>
      <charset val="128"/>
    </font>
    <font>
      <sz val="14"/>
      <color indexed="10"/>
      <name val="ＭＳ Ｐ明朝"/>
      <family val="1"/>
      <charset val="128"/>
    </font>
    <font>
      <sz val="12"/>
      <color indexed="8"/>
      <name val="ＭＳ Ｐ明朝"/>
      <family val="1"/>
      <charset val="128"/>
    </font>
    <font>
      <sz val="12"/>
      <name val="ＭＳ Ｐ明朝"/>
      <family val="1"/>
      <charset val="128"/>
    </font>
    <font>
      <sz val="12"/>
      <color indexed="10"/>
      <name val="ＭＳ Ｐ明朝"/>
      <family val="1"/>
      <charset val="128"/>
    </font>
    <font>
      <sz val="12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b/>
      <sz val="14"/>
      <color indexed="8"/>
      <name val="ＭＳ Ｐ明朝"/>
      <family val="1"/>
      <charset val="128"/>
    </font>
    <font>
      <sz val="14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4"/>
      <name val="ＭＳ Ｐ明朝"/>
      <family val="1"/>
      <charset val="128"/>
    </font>
    <font>
      <sz val="10"/>
      <color indexed="8"/>
      <name val="ＭＳ Ｐゴシック"/>
      <family val="3"/>
      <charset val="128"/>
    </font>
    <font>
      <sz val="16"/>
      <color indexed="8"/>
      <name val="ＭＳ 明朝"/>
      <family val="1"/>
      <charset val="128"/>
    </font>
    <font>
      <sz val="18"/>
      <color indexed="8"/>
      <name val="ＭＳ 明朝"/>
      <family val="1"/>
      <charset val="128"/>
    </font>
    <font>
      <b/>
      <sz val="18"/>
      <color indexed="10"/>
      <name val="ＭＳ 明朝"/>
      <family val="1"/>
      <charset val="128"/>
    </font>
    <font>
      <sz val="15"/>
      <color indexed="8"/>
      <name val="ＭＳ 明朝"/>
      <family val="1"/>
      <charset val="128"/>
    </font>
    <font>
      <sz val="10.5"/>
      <color indexed="8"/>
      <name val="ＭＳ Ｐゴシック"/>
      <family val="3"/>
      <charset val="128"/>
    </font>
    <font>
      <b/>
      <sz val="12"/>
      <color indexed="10"/>
      <name val="ＭＳ Ｐ明朝"/>
      <family val="1"/>
      <charset val="128"/>
    </font>
    <font>
      <b/>
      <sz val="12"/>
      <color indexed="18"/>
      <name val="ＭＳ Ｐ明朝"/>
      <family val="1"/>
      <charset val="128"/>
    </font>
    <font>
      <sz val="8"/>
      <color indexed="8"/>
      <name val="ＭＳ Ｐゴシック"/>
      <family val="3"/>
      <charset val="128"/>
    </font>
    <font>
      <b/>
      <sz val="13"/>
      <name val="ＭＳ Ｐゴシック"/>
      <family val="3"/>
      <charset val="128"/>
    </font>
    <font>
      <sz val="11"/>
      <color theme="0"/>
      <name val="ＭＳ 明朝"/>
      <family val="1"/>
      <charset val="128"/>
    </font>
    <font>
      <sz val="7"/>
      <color indexed="8"/>
      <name val="ＭＳ Ｐゴシック"/>
      <family val="3"/>
      <charset val="128"/>
    </font>
  </fonts>
  <fills count="1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lightGray">
        <fgColor indexed="44"/>
      </patternFill>
    </fill>
    <fill>
      <patternFill patternType="solid">
        <fgColor indexed="53"/>
        <bgColor indexed="64"/>
      </patternFill>
    </fill>
    <fill>
      <patternFill patternType="solid">
        <fgColor indexed="13"/>
        <bgColor indexed="64"/>
      </patternFill>
    </fill>
    <fill>
      <patternFill patternType="lightGray">
        <fgColor indexed="42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44"/>
      </patternFill>
    </fill>
    <fill>
      <patternFill patternType="solid">
        <fgColor indexed="65"/>
        <bgColor indexed="44"/>
      </patternFill>
    </fill>
    <fill>
      <patternFill patternType="solid">
        <fgColor indexed="44"/>
        <bgColor indexed="42"/>
      </patternFill>
    </fill>
    <fill>
      <patternFill patternType="solid">
        <fgColor indexed="26"/>
        <bgColor indexed="42"/>
      </patternFill>
    </fill>
    <fill>
      <patternFill patternType="solid">
        <fgColor indexed="42"/>
        <bgColor indexed="42"/>
      </patternFill>
    </fill>
    <fill>
      <patternFill patternType="solid">
        <fgColor theme="8" tint="0.79998168889431442"/>
        <bgColor indexed="44"/>
      </patternFill>
    </fill>
    <fill>
      <patternFill patternType="solid">
        <fgColor theme="7" tint="0.79998168889431442"/>
        <bgColor indexed="31"/>
      </patternFill>
    </fill>
    <fill>
      <patternFill patternType="solid">
        <fgColor theme="9" tint="0.39997558519241921"/>
        <bgColor indexed="64"/>
      </patternFill>
    </fill>
  </fills>
  <borders count="12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17"/>
      </left>
      <right style="thin">
        <color indexed="17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17"/>
      </right>
      <top/>
      <bottom/>
      <diagonal/>
    </border>
    <border>
      <left style="thin">
        <color indexed="17"/>
      </left>
      <right style="thin">
        <color indexed="17"/>
      </right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17"/>
      </right>
      <top style="thin">
        <color indexed="64"/>
      </top>
      <bottom/>
      <diagonal/>
    </border>
    <border>
      <left style="thin">
        <color indexed="64"/>
      </left>
      <right style="thin">
        <color indexed="63"/>
      </right>
      <top/>
      <bottom style="thin">
        <color indexed="64"/>
      </bottom>
      <diagonal/>
    </border>
    <border>
      <left style="thin">
        <color indexed="63"/>
      </left>
      <right style="thin">
        <color indexed="64"/>
      </right>
      <top/>
      <bottom style="thin">
        <color indexed="64"/>
      </bottom>
      <diagonal/>
    </border>
    <border>
      <left style="thin">
        <color indexed="17"/>
      </left>
      <right/>
      <top/>
      <bottom/>
      <diagonal/>
    </border>
    <border>
      <left style="thin">
        <color indexed="63"/>
      </left>
      <right/>
      <top/>
      <bottom style="thin">
        <color indexed="64"/>
      </bottom>
      <diagonal/>
    </border>
    <border>
      <left style="thin">
        <color indexed="17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9"/>
      </right>
      <top/>
      <bottom style="thin">
        <color indexed="64"/>
      </bottom>
      <diagonal/>
    </border>
    <border>
      <left style="medium">
        <color indexed="9"/>
      </left>
      <right style="medium">
        <color indexed="9"/>
      </right>
      <top/>
      <bottom style="thin">
        <color indexed="64"/>
      </bottom>
      <diagonal/>
    </border>
    <border>
      <left style="medium">
        <color indexed="9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9"/>
      </right>
      <top/>
      <bottom style="thin">
        <color indexed="64"/>
      </bottom>
      <diagonal/>
    </border>
    <border>
      <left style="medium">
        <color indexed="9"/>
      </left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38" fontId="2" fillId="0" borderId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</cellStyleXfs>
  <cellXfs count="990">
    <xf numFmtId="0" fontId="0" fillId="0" borderId="0" xfId="0"/>
    <xf numFmtId="38" fontId="6" fillId="0" borderId="1" xfId="2" applyFont="1" applyFill="1" applyBorder="1" applyAlignment="1" applyProtection="1">
      <alignment vertical="center" shrinkToFit="1"/>
    </xf>
    <xf numFmtId="38" fontId="6" fillId="2" borderId="2" xfId="2" applyFont="1" applyFill="1" applyBorder="1" applyAlignment="1" applyProtection="1">
      <alignment horizontal="right" vertical="center" shrinkToFit="1"/>
    </xf>
    <xf numFmtId="0" fontId="9" fillId="0" borderId="0" xfId="3" applyFont="1" applyProtection="1">
      <alignment vertical="center"/>
    </xf>
    <xf numFmtId="38" fontId="12" fillId="0" borderId="0" xfId="2" applyFont="1" applyAlignment="1" applyProtection="1">
      <alignment vertical="center"/>
    </xf>
    <xf numFmtId="38" fontId="12" fillId="0" borderId="0" xfId="2" applyFont="1" applyBorder="1" applyAlignment="1" applyProtection="1">
      <alignment vertical="center"/>
    </xf>
    <xf numFmtId="38" fontId="13" fillId="0" borderId="0" xfId="2" applyFont="1" applyBorder="1" applyAlignment="1" applyProtection="1">
      <alignment horizontal="center" vertical="center"/>
    </xf>
    <xf numFmtId="38" fontId="12" fillId="0" borderId="3" xfId="2" applyFont="1" applyBorder="1" applyAlignment="1" applyProtection="1">
      <alignment horizontal="center" vertical="center"/>
    </xf>
    <xf numFmtId="0" fontId="11" fillId="0" borderId="0" xfId="3" applyFont="1" applyProtection="1">
      <alignment vertical="center"/>
    </xf>
    <xf numFmtId="38" fontId="11" fillId="3" borderId="4" xfId="2" applyFont="1" applyFill="1" applyBorder="1" applyAlignment="1" applyProtection="1">
      <alignment horizontal="center" vertical="center"/>
    </xf>
    <xf numFmtId="38" fontId="11" fillId="3" borderId="5" xfId="2" applyFont="1" applyFill="1" applyBorder="1" applyAlignment="1" applyProtection="1">
      <alignment horizontal="right" vertical="center"/>
    </xf>
    <xf numFmtId="38" fontId="10" fillId="3" borderId="5" xfId="2" applyFont="1" applyFill="1" applyBorder="1" applyAlignment="1" applyProtection="1">
      <alignment horizontal="right" vertical="center"/>
    </xf>
    <xf numFmtId="38" fontId="11" fillId="3" borderId="6" xfId="2" applyFont="1" applyFill="1" applyBorder="1" applyAlignment="1" applyProtection="1">
      <alignment horizontal="right" vertical="center"/>
    </xf>
    <xf numFmtId="38" fontId="10" fillId="3" borderId="6" xfId="2" applyFont="1" applyFill="1" applyBorder="1" applyAlignment="1" applyProtection="1">
      <alignment horizontal="right" vertical="center"/>
    </xf>
    <xf numFmtId="38" fontId="11" fillId="3" borderId="7" xfId="2" applyFont="1" applyFill="1" applyBorder="1" applyAlignment="1" applyProtection="1">
      <alignment horizontal="center" vertical="center"/>
    </xf>
    <xf numFmtId="38" fontId="11" fillId="3" borderId="3" xfId="2" applyFont="1" applyFill="1" applyBorder="1" applyAlignment="1" applyProtection="1">
      <alignment horizontal="right" vertical="center"/>
    </xf>
    <xf numFmtId="38" fontId="10" fillId="3" borderId="3" xfId="2" applyFont="1" applyFill="1" applyBorder="1" applyAlignment="1" applyProtection="1">
      <alignment horizontal="right" vertical="center"/>
    </xf>
    <xf numFmtId="38" fontId="11" fillId="3" borderId="8" xfId="2" applyFont="1" applyFill="1" applyBorder="1" applyAlignment="1" applyProtection="1">
      <alignment horizontal="right" vertical="center"/>
    </xf>
    <xf numFmtId="38" fontId="10" fillId="0" borderId="9" xfId="2" applyFont="1" applyFill="1" applyBorder="1" applyAlignment="1" applyProtection="1">
      <alignment horizontal="center" vertical="center"/>
    </xf>
    <xf numFmtId="0" fontId="8" fillId="0" borderId="0" xfId="4" applyFont="1" applyProtection="1">
      <alignment vertical="center"/>
    </xf>
    <xf numFmtId="0" fontId="15" fillId="0" borderId="7" xfId="0" applyFont="1" applyFill="1" applyBorder="1" applyProtection="1"/>
    <xf numFmtId="0" fontId="15" fillId="4" borderId="3" xfId="0" applyFont="1" applyFill="1" applyBorder="1" applyAlignment="1" applyProtection="1">
      <alignment horizontal="center"/>
    </xf>
    <xf numFmtId="0" fontId="0" fillId="0" borderId="0" xfId="0" applyProtection="1"/>
    <xf numFmtId="0" fontId="0" fillId="5" borderId="3" xfId="0" applyFill="1" applyBorder="1" applyProtection="1"/>
    <xf numFmtId="38" fontId="0" fillId="0" borderId="0" xfId="0" applyNumberFormat="1" applyProtection="1"/>
    <xf numFmtId="0" fontId="15" fillId="0" borderId="3" xfId="0" applyFont="1" applyBorder="1" applyProtection="1"/>
    <xf numFmtId="0" fontId="0" fillId="0" borderId="3" xfId="0" applyBorder="1" applyProtection="1"/>
    <xf numFmtId="38" fontId="5" fillId="0" borderId="0" xfId="2" applyFont="1" applyFill="1" applyAlignment="1" applyProtection="1">
      <alignment vertical="center" shrinkToFit="1"/>
    </xf>
    <xf numFmtId="38" fontId="6" fillId="0" borderId="0" xfId="2" applyFont="1" applyFill="1" applyAlignment="1" applyProtection="1">
      <alignment vertical="center" shrinkToFit="1"/>
    </xf>
    <xf numFmtId="38" fontId="6" fillId="2" borderId="11" xfId="2" applyFont="1" applyFill="1" applyBorder="1" applyAlignment="1" applyProtection="1">
      <alignment horizontal="left" vertical="center" shrinkToFit="1"/>
    </xf>
    <xf numFmtId="38" fontId="6" fillId="2" borderId="12" xfId="2" applyFont="1" applyFill="1" applyBorder="1" applyAlignment="1" applyProtection="1">
      <alignment horizontal="left" vertical="center" shrinkToFit="1"/>
    </xf>
    <xf numFmtId="38" fontId="6" fillId="2" borderId="13" xfId="2" applyFont="1" applyFill="1" applyBorder="1" applyAlignment="1" applyProtection="1">
      <alignment horizontal="left" vertical="center" shrinkToFit="1"/>
    </xf>
    <xf numFmtId="38" fontId="6" fillId="0" borderId="14" xfId="2" applyFont="1" applyFill="1" applyBorder="1" applyAlignment="1" applyProtection="1">
      <alignment vertical="center" shrinkToFit="1"/>
    </xf>
    <xf numFmtId="38" fontId="6" fillId="0" borderId="15" xfId="2" applyFont="1" applyFill="1" applyBorder="1" applyAlignment="1" applyProtection="1">
      <alignment vertical="center" shrinkToFit="1"/>
    </xf>
    <xf numFmtId="38" fontId="6" fillId="2" borderId="1" xfId="2" applyFont="1" applyFill="1" applyBorder="1" applyAlignment="1" applyProtection="1">
      <alignment horizontal="right" vertical="center" shrinkToFit="1"/>
    </xf>
    <xf numFmtId="38" fontId="6" fillId="2" borderId="16" xfId="2" applyFont="1" applyFill="1" applyBorder="1" applyAlignment="1" applyProtection="1">
      <alignment horizontal="center" vertical="center" shrinkToFit="1"/>
    </xf>
    <xf numFmtId="38" fontId="6" fillId="2" borderId="17" xfId="2" applyFont="1" applyFill="1" applyBorder="1" applyAlignment="1" applyProtection="1">
      <alignment horizontal="left" vertical="center" shrinkToFit="1"/>
    </xf>
    <xf numFmtId="38" fontId="6" fillId="0" borderId="18" xfId="2" applyFont="1" applyFill="1" applyBorder="1" applyAlignment="1" applyProtection="1">
      <alignment vertical="center" shrinkToFit="1"/>
    </xf>
    <xf numFmtId="38" fontId="6" fillId="0" borderId="11" xfId="2" applyFont="1" applyFill="1" applyBorder="1" applyAlignment="1" applyProtection="1">
      <alignment vertical="center" shrinkToFit="1"/>
    </xf>
    <xf numFmtId="38" fontId="6" fillId="0" borderId="4" xfId="2" applyFont="1" applyFill="1" applyBorder="1" applyAlignment="1" applyProtection="1">
      <alignment vertical="center" shrinkToFit="1"/>
    </xf>
    <xf numFmtId="38" fontId="6" fillId="0" borderId="19" xfId="2" applyFont="1" applyFill="1" applyBorder="1" applyAlignment="1" applyProtection="1">
      <alignment vertical="center" shrinkToFit="1"/>
    </xf>
    <xf numFmtId="38" fontId="6" fillId="0" borderId="20" xfId="2" applyFont="1" applyFill="1" applyBorder="1" applyAlignment="1" applyProtection="1">
      <alignment vertical="center" shrinkToFit="1"/>
    </xf>
    <xf numFmtId="38" fontId="5" fillId="0" borderId="0" xfId="2" applyFont="1" applyFill="1" applyBorder="1" applyAlignment="1" applyProtection="1">
      <alignment vertical="center" shrinkToFit="1"/>
    </xf>
    <xf numFmtId="38" fontId="5" fillId="2" borderId="0" xfId="2" applyFont="1" applyFill="1" applyAlignment="1" applyProtection="1">
      <alignment vertical="center" shrinkToFit="1"/>
    </xf>
    <xf numFmtId="5" fontId="10" fillId="0" borderId="10" xfId="2" applyNumberFormat="1" applyFont="1" applyFill="1" applyBorder="1" applyAlignment="1" applyProtection="1">
      <alignment horizontal="center" vertical="center"/>
    </xf>
    <xf numFmtId="38" fontId="11" fillId="6" borderId="16" xfId="2" applyFont="1" applyFill="1" applyBorder="1" applyAlignment="1" applyProtection="1">
      <alignment horizontal="center" vertical="center"/>
    </xf>
    <xf numFmtId="0" fontId="0" fillId="0" borderId="3" xfId="0" applyFill="1" applyBorder="1" applyProtection="1"/>
    <xf numFmtId="38" fontId="12" fillId="0" borderId="10" xfId="2" applyFont="1" applyBorder="1" applyAlignment="1" applyProtection="1">
      <alignment horizontal="center" vertical="center"/>
    </xf>
    <xf numFmtId="38" fontId="11" fillId="6" borderId="5" xfId="2" applyFont="1" applyFill="1" applyBorder="1" applyAlignment="1" applyProtection="1">
      <alignment horizontal="center" vertical="center"/>
    </xf>
    <xf numFmtId="38" fontId="12" fillId="0" borderId="0" xfId="2" applyFont="1" applyBorder="1" applyAlignment="1" applyProtection="1">
      <alignment horizontal="left" vertical="center"/>
    </xf>
    <xf numFmtId="38" fontId="5" fillId="2" borderId="21" xfId="2" applyFont="1" applyFill="1" applyBorder="1" applyAlignment="1" applyProtection="1">
      <alignment horizontal="distributed" vertical="center" shrinkToFit="1"/>
    </xf>
    <xf numFmtId="38" fontId="5" fillId="2" borderId="22" xfId="2" applyFont="1" applyFill="1" applyBorder="1" applyAlignment="1" applyProtection="1">
      <alignment horizontal="distributed" vertical="center" shrinkToFit="1"/>
    </xf>
    <xf numFmtId="38" fontId="5" fillId="2" borderId="23" xfId="2" applyFont="1" applyFill="1" applyBorder="1" applyAlignment="1" applyProtection="1">
      <alignment horizontal="distributed" vertical="center" shrinkToFit="1"/>
    </xf>
    <xf numFmtId="38" fontId="14" fillId="0" borderId="0" xfId="2" applyFont="1" applyAlignment="1" applyProtection="1">
      <alignment vertical="center"/>
    </xf>
    <xf numFmtId="0" fontId="19" fillId="0" borderId="2" xfId="1" applyFont="1" applyBorder="1" applyAlignment="1" applyProtection="1">
      <alignment horizontal="center" vertical="center"/>
      <protection locked="0"/>
    </xf>
    <xf numFmtId="38" fontId="19" fillId="0" borderId="2" xfId="1" applyNumberFormat="1" applyFont="1" applyBorder="1" applyAlignment="1" applyProtection="1">
      <alignment horizontal="center" vertical="center" shrinkToFit="1"/>
      <protection locked="0"/>
    </xf>
    <xf numFmtId="38" fontId="21" fillId="7" borderId="0" xfId="2" applyFont="1" applyFill="1" applyBorder="1" applyAlignment="1" applyProtection="1">
      <alignment horizontal="left" vertical="center" shrinkToFit="1"/>
    </xf>
    <xf numFmtId="38" fontId="15" fillId="0" borderId="3" xfId="2" applyFont="1" applyBorder="1" applyAlignment="1" applyProtection="1">
      <alignment horizontal="center" vertical="center"/>
    </xf>
    <xf numFmtId="38" fontId="15" fillId="0" borderId="3" xfId="2" applyFont="1" applyBorder="1" applyAlignment="1" applyProtection="1">
      <alignment horizontal="center" vertical="center" shrinkToFit="1"/>
    </xf>
    <xf numFmtId="38" fontId="2" fillId="0" borderId="3" xfId="2" applyFont="1" applyBorder="1" applyAlignment="1" applyProtection="1">
      <alignment horizontal="center" vertical="center"/>
    </xf>
    <xf numFmtId="184" fontId="8" fillId="7" borderId="3" xfId="2" applyNumberFormat="1" applyFont="1" applyFill="1" applyBorder="1" applyAlignment="1" applyProtection="1">
      <alignment horizontal="center" vertical="center"/>
    </xf>
    <xf numFmtId="38" fontId="6" fillId="0" borderId="0" xfId="2" applyFont="1" applyFill="1" applyAlignment="1" applyProtection="1">
      <alignment horizontal="distributed" vertical="center" shrinkToFit="1"/>
    </xf>
    <xf numFmtId="38" fontId="6" fillId="0" borderId="12" xfId="2" applyFont="1" applyFill="1" applyBorder="1" applyAlignment="1" applyProtection="1">
      <alignment horizontal="distributed" vertical="center" shrinkToFit="1"/>
    </xf>
    <xf numFmtId="38" fontId="5" fillId="0" borderId="0" xfId="2" applyFont="1" applyFill="1" applyAlignment="1" applyProtection="1">
      <alignment horizontal="distributed" vertical="center" shrinkToFit="1"/>
    </xf>
    <xf numFmtId="38" fontId="6" fillId="0" borderId="23" xfId="2" applyFont="1" applyFill="1" applyBorder="1" applyAlignment="1" applyProtection="1">
      <alignment horizontal="distributed" vertical="center" shrinkToFit="1"/>
    </xf>
    <xf numFmtId="38" fontId="5" fillId="0" borderId="24" xfId="2" applyFont="1" applyFill="1" applyBorder="1" applyAlignment="1" applyProtection="1">
      <alignment horizontal="distributed" vertical="center" shrinkToFit="1"/>
    </xf>
    <xf numFmtId="38" fontId="5" fillId="0" borderId="25" xfId="2" applyFont="1" applyFill="1" applyBorder="1" applyAlignment="1" applyProtection="1">
      <alignment horizontal="distributed" vertical="center" shrinkToFit="1"/>
    </xf>
    <xf numFmtId="38" fontId="5" fillId="2" borderId="25" xfId="2" applyFont="1" applyFill="1" applyBorder="1" applyAlignment="1" applyProtection="1">
      <alignment horizontal="left" vertical="center" shrinkToFit="1"/>
    </xf>
    <xf numFmtId="38" fontId="5" fillId="2" borderId="23" xfId="2" applyFont="1" applyFill="1" applyBorder="1" applyAlignment="1" applyProtection="1">
      <alignment horizontal="left" vertical="center" shrinkToFit="1"/>
    </xf>
    <xf numFmtId="38" fontId="5" fillId="2" borderId="24" xfId="2" applyFont="1" applyFill="1" applyBorder="1" applyAlignment="1" applyProtection="1">
      <alignment horizontal="left" vertical="center" shrinkToFit="1"/>
    </xf>
    <xf numFmtId="38" fontId="5" fillId="2" borderId="12" xfId="2" applyFont="1" applyFill="1" applyBorder="1" applyAlignment="1" applyProtection="1">
      <alignment horizontal="left" vertical="center" shrinkToFit="1"/>
    </xf>
    <xf numFmtId="38" fontId="5" fillId="2" borderId="11" xfId="2" applyFont="1" applyFill="1" applyBorder="1" applyAlignment="1" applyProtection="1">
      <alignment horizontal="distributed" vertical="center" shrinkToFit="1"/>
    </xf>
    <xf numFmtId="38" fontId="5" fillId="2" borderId="24" xfId="2" applyFont="1" applyFill="1" applyBorder="1" applyAlignment="1" applyProtection="1">
      <alignment horizontal="distributed" vertical="center" shrinkToFit="1"/>
    </xf>
    <xf numFmtId="38" fontId="5" fillId="2" borderId="12" xfId="2" applyFont="1" applyFill="1" applyBorder="1" applyAlignment="1" applyProtection="1">
      <alignment horizontal="distributed" vertical="center" shrinkToFit="1"/>
    </xf>
    <xf numFmtId="38" fontId="5" fillId="2" borderId="8" xfId="2" applyFont="1" applyFill="1" applyBorder="1" applyAlignment="1" applyProtection="1">
      <alignment horizontal="distributed" vertical="center" shrinkToFit="1"/>
    </xf>
    <xf numFmtId="38" fontId="6" fillId="0" borderId="21" xfId="2" applyFont="1" applyFill="1" applyBorder="1" applyAlignment="1" applyProtection="1">
      <alignment horizontal="distributed" vertical="center" shrinkToFit="1"/>
    </xf>
    <xf numFmtId="38" fontId="6" fillId="0" borderId="26" xfId="2" applyFont="1" applyFill="1" applyBorder="1" applyAlignment="1" applyProtection="1">
      <alignment horizontal="distributed" vertical="center" shrinkToFit="1"/>
    </xf>
    <xf numFmtId="38" fontId="5" fillId="2" borderId="26" xfId="2" applyFont="1" applyFill="1" applyBorder="1" applyAlignment="1" applyProtection="1">
      <alignment horizontal="distributed" vertical="center" shrinkToFit="1"/>
    </xf>
    <xf numFmtId="38" fontId="5" fillId="2" borderId="26" xfId="2" applyFont="1" applyFill="1" applyBorder="1" applyAlignment="1" applyProtection="1">
      <alignment horizontal="left" vertical="center" shrinkToFit="1"/>
    </xf>
    <xf numFmtId="38" fontId="5" fillId="2" borderId="21" xfId="2" applyFont="1" applyFill="1" applyBorder="1" applyAlignment="1" applyProtection="1">
      <alignment horizontal="left" vertical="center" shrinkToFit="1"/>
    </xf>
    <xf numFmtId="38" fontId="17" fillId="0" borderId="27" xfId="2" applyFont="1" applyFill="1" applyBorder="1" applyAlignment="1" applyProtection="1">
      <alignment vertical="center" shrinkToFit="1"/>
    </xf>
    <xf numFmtId="38" fontId="16" fillId="0" borderId="0" xfId="2" applyFont="1" applyFill="1" applyAlignment="1" applyProtection="1">
      <alignment vertical="center" shrinkToFit="1"/>
    </xf>
    <xf numFmtId="38" fontId="5" fillId="0" borderId="14" xfId="2" applyFont="1" applyFill="1" applyBorder="1" applyAlignment="1" applyProtection="1">
      <alignment vertical="center" shrinkToFit="1"/>
    </xf>
    <xf numFmtId="38" fontId="5" fillId="0" borderId="15" xfId="2" applyFont="1" applyFill="1" applyBorder="1" applyAlignment="1" applyProtection="1">
      <alignment vertical="center" shrinkToFit="1"/>
    </xf>
    <xf numFmtId="38" fontId="5" fillId="2" borderId="0" xfId="2" applyFont="1" applyFill="1" applyBorder="1" applyAlignment="1" applyProtection="1">
      <alignment horizontal="distributed" vertical="center" shrinkToFit="1"/>
    </xf>
    <xf numFmtId="38" fontId="5" fillId="2" borderId="16" xfId="2" applyFont="1" applyFill="1" applyBorder="1" applyAlignment="1" applyProtection="1">
      <alignment horizontal="distributed" vertical="center" shrinkToFit="1"/>
    </xf>
    <xf numFmtId="38" fontId="5" fillId="2" borderId="0" xfId="2" applyFont="1" applyFill="1" applyBorder="1" applyAlignment="1" applyProtection="1">
      <alignment horizontal="center" vertical="center" shrinkToFit="1"/>
    </xf>
    <xf numFmtId="38" fontId="5" fillId="2" borderId="17" xfId="2" applyFont="1" applyFill="1" applyBorder="1" applyAlignment="1" applyProtection="1">
      <alignment horizontal="distributed" vertical="center" shrinkToFit="1"/>
    </xf>
    <xf numFmtId="38" fontId="6" fillId="2" borderId="28" xfId="2" applyFont="1" applyFill="1" applyBorder="1" applyAlignment="1" applyProtection="1">
      <alignment horizontal="left" vertical="center" shrinkToFit="1"/>
    </xf>
    <xf numFmtId="38" fontId="6" fillId="2" borderId="26" xfId="2" applyFont="1" applyFill="1" applyBorder="1" applyAlignment="1" applyProtection="1">
      <alignment horizontal="left" vertical="center" shrinkToFit="1"/>
    </xf>
    <xf numFmtId="38" fontId="17" fillId="0" borderId="1" xfId="2" applyFont="1" applyFill="1" applyBorder="1" applyAlignment="1" applyProtection="1">
      <alignment vertical="center" shrinkToFit="1"/>
    </xf>
    <xf numFmtId="38" fontId="7" fillId="0" borderId="16" xfId="2" applyFont="1" applyFill="1" applyBorder="1" applyAlignment="1" applyProtection="1">
      <alignment vertical="center" shrinkToFit="1"/>
    </xf>
    <xf numFmtId="38" fontId="7" fillId="0" borderId="0" xfId="2" applyFont="1" applyFill="1" applyBorder="1" applyAlignment="1" applyProtection="1">
      <alignment vertical="center" shrinkToFit="1"/>
    </xf>
    <xf numFmtId="38" fontId="5" fillId="2" borderId="1" xfId="2" applyFont="1" applyFill="1" applyBorder="1" applyAlignment="1" applyProtection="1">
      <alignment horizontal="center" vertical="center" shrinkToFit="1"/>
    </xf>
    <xf numFmtId="38" fontId="5" fillId="2" borderId="1" xfId="2" applyFont="1" applyFill="1" applyBorder="1" applyAlignment="1" applyProtection="1">
      <alignment vertical="center" shrinkToFit="1"/>
    </xf>
    <xf numFmtId="38" fontId="5" fillId="2" borderId="2" xfId="2" applyFont="1" applyFill="1" applyBorder="1" applyAlignment="1" applyProtection="1">
      <alignment horizontal="distributed" vertical="center" shrinkToFit="1"/>
    </xf>
    <xf numFmtId="38" fontId="7" fillId="2" borderId="2" xfId="2" applyFont="1" applyFill="1" applyBorder="1" applyAlignment="1" applyProtection="1">
      <alignment horizontal="right" vertical="center" shrinkToFit="1"/>
    </xf>
    <xf numFmtId="38" fontId="7" fillId="2" borderId="7" xfId="2" applyFont="1" applyFill="1" applyBorder="1" applyAlignment="1" applyProtection="1">
      <alignment horizontal="right" vertical="center" shrinkToFit="1"/>
    </xf>
    <xf numFmtId="38" fontId="16" fillId="0" borderId="14" xfId="2" applyFont="1" applyFill="1" applyBorder="1" applyAlignment="1" applyProtection="1">
      <alignment horizontal="center" vertical="center" shrinkToFit="1"/>
    </xf>
    <xf numFmtId="38" fontId="17" fillId="0" borderId="14" xfId="2" applyFont="1" applyFill="1" applyBorder="1" applyAlignment="1" applyProtection="1">
      <alignment horizontal="center" vertical="center" shrinkToFit="1"/>
    </xf>
    <xf numFmtId="38" fontId="17" fillId="2" borderId="8" xfId="2" applyFont="1" applyFill="1" applyBorder="1" applyAlignment="1" applyProtection="1">
      <alignment horizontal="distributed" vertical="center" shrinkToFit="1"/>
    </xf>
    <xf numFmtId="38" fontId="17" fillId="2" borderId="2" xfId="2" applyFont="1" applyFill="1" applyBorder="1" applyAlignment="1" applyProtection="1">
      <alignment horizontal="distributed" vertical="center" shrinkToFit="1"/>
    </xf>
    <xf numFmtId="38" fontId="15" fillId="8" borderId="7" xfId="2" applyFont="1" applyFill="1" applyBorder="1" applyAlignment="1" applyProtection="1">
      <alignment horizontal="distributed" vertical="center" justifyLastLine="1"/>
    </xf>
    <xf numFmtId="38" fontId="15" fillId="8" borderId="3" xfId="2" applyFont="1" applyFill="1" applyBorder="1" applyAlignment="1" applyProtection="1">
      <alignment horizontal="distributed" vertical="center" justifyLastLine="1"/>
    </xf>
    <xf numFmtId="38" fontId="15" fillId="8" borderId="3" xfId="2" applyFont="1" applyFill="1" applyBorder="1" applyAlignment="1" applyProtection="1">
      <alignment horizontal="center" vertical="center"/>
    </xf>
    <xf numFmtId="38" fontId="7" fillId="9" borderId="29" xfId="2" applyFont="1" applyFill="1" applyBorder="1" applyAlignment="1" applyProtection="1">
      <alignment horizontal="right" vertical="center" shrinkToFit="1"/>
    </xf>
    <xf numFmtId="38" fontId="17" fillId="9" borderId="17" xfId="2" applyFont="1" applyFill="1" applyBorder="1" applyAlignment="1" applyProtection="1">
      <alignment horizontal="distributed" vertical="center" shrinkToFit="1"/>
    </xf>
    <xf numFmtId="38" fontId="17" fillId="9" borderId="29" xfId="2" applyFont="1" applyFill="1" applyBorder="1" applyAlignment="1" applyProtection="1">
      <alignment horizontal="distributed" vertical="center" shrinkToFit="1"/>
    </xf>
    <xf numFmtId="38" fontId="17" fillId="9" borderId="22" xfId="2" applyFont="1" applyFill="1" applyBorder="1" applyAlignment="1" applyProtection="1">
      <alignment horizontal="distributed" vertical="center" shrinkToFit="1"/>
    </xf>
    <xf numFmtId="38" fontId="17" fillId="9" borderId="30" xfId="2" applyFont="1" applyFill="1" applyBorder="1" applyAlignment="1" applyProtection="1">
      <alignment horizontal="distributed" vertical="center" shrinkToFit="1"/>
    </xf>
    <xf numFmtId="38" fontId="5" fillId="9" borderId="22" xfId="2" applyFont="1" applyFill="1" applyBorder="1" applyAlignment="1" applyProtection="1">
      <alignment horizontal="distributed" vertical="center" shrinkToFit="1"/>
    </xf>
    <xf numFmtId="38" fontId="5" fillId="9" borderId="17" xfId="2" applyFont="1" applyFill="1" applyBorder="1" applyAlignment="1" applyProtection="1">
      <alignment horizontal="distributed" vertical="center" shrinkToFit="1"/>
    </xf>
    <xf numFmtId="38" fontId="16" fillId="2" borderId="11" xfId="2" applyFont="1" applyFill="1" applyBorder="1" applyAlignment="1" applyProtection="1">
      <alignment horizontal="distributed" vertical="center" shrinkToFit="1"/>
    </xf>
    <xf numFmtId="38" fontId="16" fillId="2" borderId="23" xfId="2" applyFont="1" applyFill="1" applyBorder="1" applyAlignment="1" applyProtection="1">
      <alignment horizontal="distributed" vertical="center" shrinkToFit="1"/>
    </xf>
    <xf numFmtId="38" fontId="16" fillId="0" borderId="21" xfId="2" applyFont="1" applyFill="1" applyBorder="1" applyAlignment="1" applyProtection="1">
      <alignment horizontal="distributed" vertical="center" shrinkToFit="1"/>
    </xf>
    <xf numFmtId="38" fontId="16" fillId="0" borderId="22" xfId="2" applyFont="1" applyFill="1" applyBorder="1" applyAlignment="1" applyProtection="1">
      <alignment horizontal="center" vertical="center" shrinkToFit="1"/>
    </xf>
    <xf numFmtId="38" fontId="17" fillId="0" borderId="31" xfId="2" applyFont="1" applyFill="1" applyBorder="1" applyAlignment="1" applyProtection="1">
      <alignment horizontal="distributed" vertical="center" shrinkToFit="1"/>
    </xf>
    <xf numFmtId="38" fontId="17" fillId="0" borderId="32" xfId="2" applyFont="1" applyFill="1" applyBorder="1" applyAlignment="1" applyProtection="1">
      <alignment horizontal="center" vertical="center" shrinkToFit="1"/>
    </xf>
    <xf numFmtId="38" fontId="17" fillId="0" borderId="33" xfId="2" applyFont="1" applyFill="1" applyBorder="1" applyAlignment="1" applyProtection="1">
      <alignment horizontal="center" vertical="center" shrinkToFit="1"/>
    </xf>
    <xf numFmtId="38" fontId="17" fillId="0" borderId="34" xfId="2" applyFont="1" applyFill="1" applyBorder="1" applyAlignment="1" applyProtection="1">
      <alignment horizontal="center" vertical="center" shrinkToFit="1"/>
    </xf>
    <xf numFmtId="38" fontId="17" fillId="0" borderId="35" xfId="2" applyFont="1" applyFill="1" applyBorder="1" applyAlignment="1" applyProtection="1">
      <alignment horizontal="distributed" vertical="center" shrinkToFit="1"/>
    </xf>
    <xf numFmtId="38" fontId="16" fillId="0" borderId="24" xfId="2" applyFont="1" applyFill="1" applyBorder="1" applyAlignment="1" applyProtection="1">
      <alignment horizontal="distributed" vertical="center" shrinkToFit="1"/>
    </xf>
    <xf numFmtId="38" fontId="16" fillId="0" borderId="12" xfId="2" applyFont="1" applyFill="1" applyBorder="1" applyAlignment="1" applyProtection="1">
      <alignment horizontal="distributed" vertical="center" shrinkToFit="1"/>
    </xf>
    <xf numFmtId="38" fontId="16" fillId="0" borderId="26" xfId="2" applyFont="1" applyFill="1" applyBorder="1" applyAlignment="1" applyProtection="1">
      <alignment horizontal="distributed" vertical="center" shrinkToFit="1"/>
    </xf>
    <xf numFmtId="38" fontId="16" fillId="0" borderId="22" xfId="2" applyFont="1" applyFill="1" applyBorder="1" applyAlignment="1" applyProtection="1">
      <alignment horizontal="distributed" vertical="center" shrinkToFit="1"/>
    </xf>
    <xf numFmtId="38" fontId="16" fillId="0" borderId="18" xfId="2" applyFont="1" applyFill="1" applyBorder="1" applyAlignment="1" applyProtection="1">
      <alignment horizontal="distributed" vertical="center" shrinkToFit="1"/>
    </xf>
    <xf numFmtId="38" fontId="16" fillId="0" borderId="23" xfId="2" applyFont="1" applyFill="1" applyBorder="1" applyAlignment="1" applyProtection="1">
      <alignment horizontal="distributed" vertical="center" shrinkToFit="1"/>
    </xf>
    <xf numFmtId="38" fontId="16" fillId="0" borderId="11" xfId="2" applyFont="1" applyFill="1" applyBorder="1" applyAlignment="1" applyProtection="1">
      <alignment horizontal="distributed" vertical="center" shrinkToFit="1"/>
    </xf>
    <xf numFmtId="38" fontId="16" fillId="0" borderId="25" xfId="2" applyFont="1" applyFill="1" applyBorder="1" applyAlignment="1" applyProtection="1">
      <alignment horizontal="distributed" vertical="center" shrinkToFit="1"/>
    </xf>
    <xf numFmtId="38" fontId="7" fillId="0" borderId="12" xfId="2" applyFont="1" applyFill="1" applyBorder="1" applyAlignment="1" applyProtection="1">
      <alignment horizontal="distributed" vertical="center" shrinkToFit="1"/>
    </xf>
    <xf numFmtId="38" fontId="16" fillId="0" borderId="23" xfId="2" applyFont="1" applyFill="1" applyBorder="1" applyAlignment="1" applyProtection="1">
      <alignment horizontal="center" vertical="center" shrinkToFit="1"/>
    </xf>
    <xf numFmtId="38" fontId="30" fillId="0" borderId="36" xfId="2" applyFont="1" applyFill="1" applyBorder="1" applyAlignment="1" applyProtection="1">
      <alignment horizontal="right" vertical="center" shrinkToFit="1"/>
    </xf>
    <xf numFmtId="38" fontId="31" fillId="0" borderId="37" xfId="2" applyFont="1" applyFill="1" applyBorder="1" applyAlignment="1" applyProtection="1">
      <alignment horizontal="right" vertical="center" shrinkToFit="1"/>
      <protection locked="0"/>
    </xf>
    <xf numFmtId="38" fontId="30" fillId="0" borderId="38" xfId="2" applyFont="1" applyFill="1" applyBorder="1" applyAlignment="1" applyProtection="1">
      <alignment horizontal="right" vertical="center" shrinkToFit="1"/>
    </xf>
    <xf numFmtId="38" fontId="30" fillId="0" borderId="39" xfId="2" applyFont="1" applyFill="1" applyBorder="1" applyAlignment="1" applyProtection="1">
      <alignment horizontal="right" vertical="center" shrinkToFit="1"/>
    </xf>
    <xf numFmtId="38" fontId="31" fillId="0" borderId="40" xfId="2" applyFont="1" applyFill="1" applyBorder="1" applyAlignment="1" applyProtection="1">
      <alignment horizontal="right" vertical="center" shrinkToFit="1"/>
      <protection locked="0"/>
    </xf>
    <xf numFmtId="38" fontId="31" fillId="0" borderId="41" xfId="2" applyFont="1" applyFill="1" applyBorder="1" applyAlignment="1" applyProtection="1">
      <alignment horizontal="right" vertical="center" shrinkToFit="1"/>
      <protection locked="0"/>
    </xf>
    <xf numFmtId="38" fontId="34" fillId="0" borderId="41" xfId="2" applyFont="1" applyFill="1" applyBorder="1" applyAlignment="1" applyProtection="1">
      <alignment horizontal="right" vertical="center" shrinkToFit="1"/>
    </xf>
    <xf numFmtId="38" fontId="34" fillId="0" borderId="42" xfId="2" applyFont="1" applyFill="1" applyBorder="1" applyAlignment="1" applyProtection="1">
      <alignment horizontal="right" vertical="center" shrinkToFit="1"/>
    </xf>
    <xf numFmtId="38" fontId="31" fillId="0" borderId="43" xfId="2" applyFont="1" applyFill="1" applyBorder="1" applyAlignment="1" applyProtection="1">
      <alignment horizontal="right" vertical="center" shrinkToFit="1"/>
      <protection locked="0"/>
    </xf>
    <xf numFmtId="38" fontId="34" fillId="0" borderId="37" xfId="2" applyFont="1" applyFill="1" applyBorder="1" applyAlignment="1" applyProtection="1">
      <alignment horizontal="right" vertical="center" shrinkToFit="1"/>
    </xf>
    <xf numFmtId="38" fontId="34" fillId="0" borderId="40" xfId="2" applyFont="1" applyFill="1" applyBorder="1" applyAlignment="1" applyProtection="1">
      <alignment horizontal="right" vertical="center" shrinkToFit="1"/>
    </xf>
    <xf numFmtId="38" fontId="31" fillId="0" borderId="44" xfId="2" applyFont="1" applyFill="1" applyBorder="1" applyAlignment="1" applyProtection="1">
      <alignment horizontal="right" vertical="center" shrinkToFit="1"/>
      <protection locked="0"/>
    </xf>
    <xf numFmtId="38" fontId="16" fillId="2" borderId="25" xfId="2" applyFont="1" applyFill="1" applyBorder="1" applyAlignment="1" applyProtection="1">
      <alignment horizontal="distributed" vertical="center" shrinkToFit="1"/>
    </xf>
    <xf numFmtId="38" fontId="16" fillId="2" borderId="21" xfId="2" applyFont="1" applyFill="1" applyBorder="1" applyAlignment="1" applyProtection="1">
      <alignment horizontal="distributed" vertical="center" shrinkToFit="1"/>
    </xf>
    <xf numFmtId="38" fontId="16" fillId="2" borderId="22" xfId="2" applyFont="1" applyFill="1" applyBorder="1" applyAlignment="1" applyProtection="1">
      <alignment horizontal="distributed" vertical="center" shrinkToFit="1"/>
    </xf>
    <xf numFmtId="38" fontId="16" fillId="2" borderId="28" xfId="2" applyFont="1" applyFill="1" applyBorder="1" applyAlignment="1" applyProtection="1">
      <alignment horizontal="distributed" vertical="center" shrinkToFit="1"/>
    </xf>
    <xf numFmtId="38" fontId="16" fillId="2" borderId="18" xfId="2" applyFont="1" applyFill="1" applyBorder="1" applyAlignment="1" applyProtection="1">
      <alignment horizontal="distributed" vertical="center" shrinkToFit="1"/>
    </xf>
    <xf numFmtId="38" fontId="16" fillId="2" borderId="45" xfId="2" applyFont="1" applyFill="1" applyBorder="1" applyAlignment="1" applyProtection="1">
      <alignment horizontal="distributed" vertical="center" shrinkToFit="1"/>
    </xf>
    <xf numFmtId="38" fontId="16" fillId="0" borderId="17" xfId="2" applyFont="1" applyFill="1" applyBorder="1" applyAlignment="1" applyProtection="1">
      <alignment horizontal="distributed" vertical="center" shrinkToFit="1"/>
    </xf>
    <xf numFmtId="38" fontId="16" fillId="2" borderId="24" xfId="2" applyFont="1" applyFill="1" applyBorder="1" applyAlignment="1" applyProtection="1">
      <alignment horizontal="distributed" vertical="center" shrinkToFit="1"/>
    </xf>
    <xf numFmtId="38" fontId="16" fillId="2" borderId="12" xfId="2" applyFont="1" applyFill="1" applyBorder="1" applyAlignment="1" applyProtection="1">
      <alignment horizontal="distributed" vertical="center" shrinkToFit="1"/>
    </xf>
    <xf numFmtId="38" fontId="16" fillId="2" borderId="26" xfId="2" applyFont="1" applyFill="1" applyBorder="1" applyAlignment="1" applyProtection="1">
      <alignment horizontal="distributed" vertical="center" shrinkToFit="1"/>
    </xf>
    <xf numFmtId="38" fontId="35" fillId="0" borderId="38" xfId="2" applyFont="1" applyFill="1" applyBorder="1" applyAlignment="1" applyProtection="1">
      <alignment horizontal="right" vertical="center" shrinkToFit="1"/>
    </xf>
    <xf numFmtId="38" fontId="35" fillId="0" borderId="39" xfId="2" applyFont="1" applyFill="1" applyBorder="1" applyAlignment="1" applyProtection="1">
      <alignment horizontal="right" vertical="center" shrinkToFit="1"/>
    </xf>
    <xf numFmtId="38" fontId="35" fillId="2" borderId="38" xfId="2" applyFont="1" applyFill="1" applyBorder="1" applyAlignment="1" applyProtection="1">
      <alignment horizontal="right" vertical="center" shrinkToFit="1"/>
    </xf>
    <xf numFmtId="38" fontId="35" fillId="2" borderId="39" xfId="2" applyFont="1" applyFill="1" applyBorder="1" applyAlignment="1" applyProtection="1">
      <alignment horizontal="right" vertical="center" shrinkToFit="1"/>
    </xf>
    <xf numFmtId="38" fontId="35" fillId="0" borderId="36" xfId="2" applyFont="1" applyFill="1" applyBorder="1" applyAlignment="1" applyProtection="1">
      <alignment horizontal="right" vertical="center" shrinkToFit="1"/>
    </xf>
    <xf numFmtId="38" fontId="35" fillId="2" borderId="46" xfId="2" applyFont="1" applyFill="1" applyBorder="1" applyAlignment="1" applyProtection="1">
      <alignment horizontal="right" vertical="center" shrinkToFit="1"/>
    </xf>
    <xf numFmtId="38" fontId="35" fillId="2" borderId="41" xfId="2" applyFont="1" applyFill="1" applyBorder="1" applyAlignment="1" applyProtection="1">
      <alignment horizontal="right" vertical="center" shrinkToFit="1"/>
    </xf>
    <xf numFmtId="38" fontId="35" fillId="2" borderId="42" xfId="2" applyFont="1" applyFill="1" applyBorder="1" applyAlignment="1" applyProtection="1">
      <alignment horizontal="right" vertical="center" shrinkToFit="1"/>
    </xf>
    <xf numFmtId="38" fontId="35" fillId="0" borderId="44" xfId="2" applyFont="1" applyFill="1" applyBorder="1" applyAlignment="1" applyProtection="1">
      <alignment horizontal="right" vertical="center" shrinkToFit="1"/>
    </xf>
    <xf numFmtId="38" fontId="35" fillId="2" borderId="43" xfId="2" applyFont="1" applyFill="1" applyBorder="1" applyAlignment="1" applyProtection="1">
      <alignment horizontal="right" vertical="center" shrinkToFit="1"/>
    </xf>
    <xf numFmtId="38" fontId="35" fillId="2" borderId="37" xfId="2" applyFont="1" applyFill="1" applyBorder="1" applyAlignment="1" applyProtection="1">
      <alignment horizontal="right" vertical="center" shrinkToFit="1"/>
    </xf>
    <xf numFmtId="38" fontId="35" fillId="2" borderId="40" xfId="2" applyFont="1" applyFill="1" applyBorder="1" applyAlignment="1" applyProtection="1">
      <alignment horizontal="right" vertical="center" shrinkToFit="1"/>
    </xf>
    <xf numFmtId="38" fontId="35" fillId="0" borderId="43" xfId="2" applyFont="1" applyFill="1" applyBorder="1" applyAlignment="1" applyProtection="1">
      <alignment horizontal="right" vertical="center" shrinkToFit="1"/>
    </xf>
    <xf numFmtId="38" fontId="38" fillId="0" borderId="0" xfId="2" applyFont="1" applyFill="1" applyAlignment="1" applyProtection="1">
      <alignment vertical="center" shrinkToFit="1"/>
    </xf>
    <xf numFmtId="38" fontId="24" fillId="0" borderId="0" xfId="2" applyFont="1" applyFill="1" applyAlignment="1" applyProtection="1">
      <alignment vertical="center" shrinkToFit="1"/>
    </xf>
    <xf numFmtId="38" fontId="16" fillId="2" borderId="21" xfId="2" applyFont="1" applyFill="1" applyBorder="1" applyAlignment="1" applyProtection="1">
      <alignment horizontal="center" vertical="center" shrinkToFit="1"/>
    </xf>
    <xf numFmtId="38" fontId="16" fillId="2" borderId="26" xfId="2" applyFont="1" applyFill="1" applyBorder="1" applyAlignment="1" applyProtection="1">
      <alignment horizontal="center" vertical="center" shrinkToFit="1"/>
    </xf>
    <xf numFmtId="38" fontId="16" fillId="2" borderId="12" xfId="2" applyFont="1" applyFill="1" applyBorder="1" applyAlignment="1" applyProtection="1">
      <alignment horizontal="center" vertical="center" shrinkToFit="1"/>
    </xf>
    <xf numFmtId="38" fontId="16" fillId="0" borderId="17" xfId="2" applyFont="1" applyFill="1" applyBorder="1" applyAlignment="1" applyProtection="1">
      <alignment horizontal="center" vertical="center" shrinkToFit="1"/>
    </xf>
    <xf numFmtId="38" fontId="16" fillId="2" borderId="24" xfId="2" applyFont="1" applyFill="1" applyBorder="1" applyAlignment="1" applyProtection="1">
      <alignment horizontal="center" vertical="center" shrinkToFit="1"/>
    </xf>
    <xf numFmtId="38" fontId="16" fillId="2" borderId="25" xfId="2" applyFont="1" applyFill="1" applyBorder="1" applyAlignment="1" applyProtection="1">
      <alignment horizontal="center" vertical="center" shrinkToFit="1"/>
    </xf>
    <xf numFmtId="38" fontId="16" fillId="2" borderId="23" xfId="2" applyFont="1" applyFill="1" applyBorder="1" applyAlignment="1" applyProtection="1">
      <alignment horizontal="center" vertical="center" shrinkToFit="1"/>
    </xf>
    <xf numFmtId="38" fontId="35" fillId="2" borderId="46" xfId="2" applyFont="1" applyFill="1" applyBorder="1" applyAlignment="1" applyProtection="1">
      <alignment horizontal="center" vertical="center" shrinkToFit="1"/>
    </xf>
    <xf numFmtId="38" fontId="16" fillId="0" borderId="13" xfId="2" applyFont="1" applyFill="1" applyBorder="1" applyAlignment="1" applyProtection="1">
      <alignment horizontal="distributed" vertical="center" shrinkToFit="1"/>
    </xf>
    <xf numFmtId="38" fontId="16" fillId="2" borderId="16" xfId="2" applyFont="1" applyFill="1" applyBorder="1" applyAlignment="1" applyProtection="1">
      <alignment horizontal="distributed" vertical="center" shrinkToFit="1"/>
    </xf>
    <xf numFmtId="38" fontId="16" fillId="2" borderId="13" xfId="2" applyFont="1" applyFill="1" applyBorder="1" applyAlignment="1" applyProtection="1">
      <alignment horizontal="distributed" vertical="center" shrinkToFit="1"/>
    </xf>
    <xf numFmtId="38" fontId="16" fillId="2" borderId="0" xfId="2" applyFont="1" applyFill="1" applyBorder="1" applyAlignment="1" applyProtection="1">
      <alignment horizontal="distributed" vertical="center" shrinkToFit="1"/>
    </xf>
    <xf numFmtId="38" fontId="16" fillId="2" borderId="47" xfId="2" applyFont="1" applyFill="1" applyBorder="1" applyAlignment="1" applyProtection="1">
      <alignment horizontal="distributed" vertical="center" shrinkToFit="1"/>
    </xf>
    <xf numFmtId="38" fontId="16" fillId="2" borderId="17" xfId="2" applyFont="1" applyFill="1" applyBorder="1" applyAlignment="1" applyProtection="1">
      <alignment horizontal="distributed" vertical="center" shrinkToFit="1"/>
    </xf>
    <xf numFmtId="38" fontId="35" fillId="2" borderId="48" xfId="2" applyFont="1" applyFill="1" applyBorder="1" applyAlignment="1" applyProtection="1">
      <alignment horizontal="right" vertical="center" shrinkToFit="1"/>
    </xf>
    <xf numFmtId="38" fontId="35" fillId="0" borderId="14" xfId="2" applyFont="1" applyFill="1" applyBorder="1" applyAlignment="1" applyProtection="1">
      <alignment horizontal="right" vertical="center" shrinkToFit="1"/>
    </xf>
    <xf numFmtId="38" fontId="35" fillId="0" borderId="49" xfId="2" applyFont="1" applyFill="1" applyBorder="1" applyAlignment="1" applyProtection="1">
      <alignment horizontal="right" vertical="center" shrinkToFit="1"/>
    </xf>
    <xf numFmtId="38" fontId="35" fillId="0" borderId="36" xfId="2" applyFont="1" applyFill="1" applyBorder="1" applyAlignment="1" applyProtection="1">
      <alignment vertical="center" shrinkToFit="1"/>
    </xf>
    <xf numFmtId="38" fontId="35" fillId="0" borderId="18" xfId="2" applyFont="1" applyFill="1" applyBorder="1" applyAlignment="1" applyProtection="1">
      <alignment horizontal="right" vertical="center" shrinkToFit="1"/>
    </xf>
    <xf numFmtId="38" fontId="35" fillId="2" borderId="45" xfId="2" applyFont="1" applyFill="1" applyBorder="1" applyAlignment="1" applyProtection="1">
      <alignment horizontal="right" vertical="center" shrinkToFit="1"/>
    </xf>
    <xf numFmtId="38" fontId="35" fillId="2" borderId="18" xfId="2" applyFont="1" applyFill="1" applyBorder="1" applyAlignment="1" applyProtection="1">
      <alignment horizontal="right" vertical="center" shrinkToFit="1"/>
    </xf>
    <xf numFmtId="38" fontId="35" fillId="2" borderId="0" xfId="2" applyFont="1" applyFill="1" applyBorder="1" applyAlignment="1" applyProtection="1">
      <alignment horizontal="right" vertical="center" shrinkToFit="1"/>
    </xf>
    <xf numFmtId="38" fontId="35" fillId="2" borderId="50" xfId="2" applyFont="1" applyFill="1" applyBorder="1" applyAlignment="1" applyProtection="1">
      <alignment horizontal="right" vertical="center" shrinkToFit="1"/>
    </xf>
    <xf numFmtId="38" fontId="35" fillId="0" borderId="51" xfId="2" applyFont="1" applyFill="1" applyBorder="1" applyAlignment="1" applyProtection="1">
      <alignment horizontal="right" vertical="center" shrinkToFit="1"/>
    </xf>
    <xf numFmtId="38" fontId="35" fillId="0" borderId="1" xfId="2" applyFont="1" applyFill="1" applyBorder="1" applyAlignment="1" applyProtection="1">
      <alignment horizontal="right" vertical="center" shrinkToFit="1"/>
    </xf>
    <xf numFmtId="38" fontId="35" fillId="2" borderId="2" xfId="2" applyFont="1" applyFill="1" applyBorder="1" applyAlignment="1" applyProtection="1">
      <alignment horizontal="right" vertical="center" shrinkToFit="1"/>
    </xf>
    <xf numFmtId="38" fontId="35" fillId="2" borderId="47" xfId="2" applyFont="1" applyFill="1" applyBorder="1" applyAlignment="1" applyProtection="1">
      <alignment horizontal="right" vertical="center" shrinkToFit="1"/>
    </xf>
    <xf numFmtId="38" fontId="35" fillId="0" borderId="20" xfId="2" applyFont="1" applyFill="1" applyBorder="1" applyAlignment="1" applyProtection="1">
      <alignment horizontal="right" vertical="center" shrinkToFit="1"/>
    </xf>
    <xf numFmtId="38" fontId="35" fillId="0" borderId="0" xfId="2" applyFont="1" applyFill="1" applyBorder="1" applyAlignment="1" applyProtection="1">
      <alignment horizontal="right" vertical="center" shrinkToFit="1"/>
    </xf>
    <xf numFmtId="38" fontId="35" fillId="2" borderId="52" xfId="2" applyFont="1" applyFill="1" applyBorder="1" applyAlignment="1" applyProtection="1">
      <alignment horizontal="right" vertical="center" shrinkToFit="1"/>
    </xf>
    <xf numFmtId="38" fontId="35" fillId="2" borderId="1" xfId="2" applyFont="1" applyFill="1" applyBorder="1" applyAlignment="1" applyProtection="1">
      <alignment horizontal="right" vertical="center" shrinkToFit="1"/>
    </xf>
    <xf numFmtId="38" fontId="35" fillId="2" borderId="53" xfId="2" applyFont="1" applyFill="1" applyBorder="1" applyAlignment="1" applyProtection="1">
      <alignment horizontal="right" vertical="center" shrinkToFit="1"/>
    </xf>
    <xf numFmtId="38" fontId="35" fillId="0" borderId="37" xfId="2" applyFont="1" applyFill="1" applyBorder="1" applyAlignment="1" applyProtection="1">
      <alignment horizontal="right" vertical="center" shrinkToFit="1"/>
    </xf>
    <xf numFmtId="38" fontId="35" fillId="0" borderId="54" xfId="2" applyFont="1" applyFill="1" applyBorder="1" applyAlignment="1" applyProtection="1">
      <alignment horizontal="right" vertical="center" shrinkToFit="1"/>
    </xf>
    <xf numFmtId="38" fontId="35" fillId="0" borderId="55" xfId="2" applyFont="1" applyFill="1" applyBorder="1" applyAlignment="1" applyProtection="1">
      <alignment horizontal="right" vertical="center" shrinkToFit="1"/>
    </xf>
    <xf numFmtId="38" fontId="16" fillId="2" borderId="12" xfId="2" applyFont="1" applyFill="1" applyBorder="1" applyAlignment="1" applyProtection="1">
      <alignment horizontal="distributed" vertical="center" wrapText="1" shrinkToFit="1"/>
    </xf>
    <xf numFmtId="38" fontId="16" fillId="0" borderId="56" xfId="2" applyFont="1" applyFill="1" applyBorder="1" applyAlignment="1" applyProtection="1">
      <alignment horizontal="distributed" vertical="center" shrinkToFit="1"/>
    </xf>
    <xf numFmtId="38" fontId="16" fillId="0" borderId="57" xfId="2" applyFont="1" applyFill="1" applyBorder="1" applyAlignment="1" applyProtection="1">
      <alignment horizontal="distributed" vertical="center" shrinkToFit="1"/>
    </xf>
    <xf numFmtId="38" fontId="16" fillId="2" borderId="23" xfId="2" applyFont="1" applyFill="1" applyBorder="1" applyAlignment="1" applyProtection="1">
      <alignment horizontal="distributed" vertical="center" wrapText="1" shrinkToFit="1"/>
    </xf>
    <xf numFmtId="38" fontId="35" fillId="2" borderId="7" xfId="2" applyFont="1" applyFill="1" applyBorder="1" applyAlignment="1" applyProtection="1">
      <alignment horizontal="right" vertical="center" shrinkToFit="1"/>
    </xf>
    <xf numFmtId="38" fontId="16" fillId="0" borderId="21" xfId="2" applyFont="1" applyFill="1" applyBorder="1" applyAlignment="1" applyProtection="1">
      <alignment horizontal="distributed" vertical="center" wrapText="1" shrinkToFit="1"/>
    </xf>
    <xf numFmtId="38" fontId="35" fillId="0" borderId="43" xfId="2" applyFont="1" applyFill="1" applyBorder="1" applyAlignment="1" applyProtection="1">
      <alignment vertical="center" shrinkToFit="1"/>
    </xf>
    <xf numFmtId="38" fontId="35" fillId="2" borderId="50" xfId="2" applyFont="1" applyFill="1" applyBorder="1" applyAlignment="1" applyProtection="1">
      <alignment horizontal="center" vertical="center" shrinkToFit="1"/>
    </xf>
    <xf numFmtId="38" fontId="38" fillId="2" borderId="0" xfId="2" applyFont="1" applyFill="1" applyAlignment="1" applyProtection="1">
      <alignment vertical="center" shrinkToFit="1"/>
    </xf>
    <xf numFmtId="38" fontId="24" fillId="2" borderId="0" xfId="2" applyFont="1" applyFill="1" applyAlignment="1" applyProtection="1">
      <alignment vertical="center" shrinkToFit="1"/>
    </xf>
    <xf numFmtId="38" fontId="23" fillId="2" borderId="2" xfId="2" applyFont="1" applyFill="1" applyBorder="1" applyAlignment="1" applyProtection="1">
      <alignment horizontal="center" vertical="center" shrinkToFit="1"/>
    </xf>
    <xf numFmtId="38" fontId="23" fillId="2" borderId="58" xfId="2" applyFont="1" applyFill="1" applyBorder="1" applyAlignment="1" applyProtection="1">
      <alignment horizontal="distributed" vertical="center" shrinkToFit="1"/>
    </xf>
    <xf numFmtId="38" fontId="23" fillId="2" borderId="59" xfId="2" applyFont="1" applyFill="1" applyBorder="1" applyAlignment="1" applyProtection="1">
      <alignment horizontal="distributed" vertical="center" shrinkToFit="1"/>
    </xf>
    <xf numFmtId="38" fontId="23" fillId="0" borderId="14" xfId="2" applyFont="1" applyFill="1" applyBorder="1" applyAlignment="1" applyProtection="1">
      <alignment horizontal="center" vertical="center" shrinkToFit="1"/>
    </xf>
    <xf numFmtId="38" fontId="35" fillId="0" borderId="24" xfId="2" applyFont="1" applyFill="1" applyBorder="1" applyAlignment="1" applyProtection="1">
      <alignment horizontal="distributed" vertical="center" shrinkToFit="1"/>
    </xf>
    <xf numFmtId="38" fontId="24" fillId="0" borderId="25" xfId="2" applyFont="1" applyFill="1" applyBorder="1" applyAlignment="1" applyProtection="1">
      <alignment vertical="center" shrinkToFit="1"/>
    </xf>
    <xf numFmtId="38" fontId="24" fillId="0" borderId="24" xfId="2" applyFont="1" applyFill="1" applyBorder="1" applyAlignment="1" applyProtection="1">
      <alignment horizontal="distributed" vertical="center" shrinkToFit="1"/>
    </xf>
    <xf numFmtId="38" fontId="23" fillId="0" borderId="56" xfId="2" applyFont="1" applyFill="1" applyBorder="1" applyAlignment="1" applyProtection="1">
      <alignment horizontal="distributed" vertical="center" shrinkToFit="1"/>
    </xf>
    <xf numFmtId="38" fontId="23" fillId="0" borderId="57" xfId="2" applyFont="1" applyFill="1" applyBorder="1" applyAlignment="1" applyProtection="1">
      <alignment horizontal="distributed" vertical="center" shrinkToFit="1"/>
    </xf>
    <xf numFmtId="38" fontId="39" fillId="0" borderId="0" xfId="2" applyFont="1" applyFill="1" applyAlignment="1" applyProtection="1">
      <alignment vertical="center" shrinkToFit="1"/>
    </xf>
    <xf numFmtId="38" fontId="31" fillId="0" borderId="18" xfId="2" applyFont="1" applyFill="1" applyBorder="1" applyAlignment="1" applyProtection="1">
      <alignment horizontal="right" vertical="center" shrinkToFit="1"/>
      <protection locked="0"/>
    </xf>
    <xf numFmtId="38" fontId="31" fillId="0" borderId="46" xfId="2" applyFont="1" applyFill="1" applyBorder="1" applyAlignment="1" applyProtection="1">
      <alignment horizontal="right" vertical="center" shrinkToFit="1"/>
      <protection locked="0"/>
    </xf>
    <xf numFmtId="38" fontId="34" fillId="0" borderId="18" xfId="2" applyFont="1" applyFill="1" applyBorder="1" applyAlignment="1" applyProtection="1">
      <alignment horizontal="right" vertical="center" shrinkToFit="1"/>
    </xf>
    <xf numFmtId="38" fontId="6" fillId="0" borderId="45" xfId="2" applyFont="1" applyFill="1" applyBorder="1" applyAlignment="1" applyProtection="1">
      <alignment horizontal="left" vertical="center" shrinkToFit="1"/>
    </xf>
    <xf numFmtId="38" fontId="30" fillId="0" borderId="42" xfId="2" applyFont="1" applyFill="1" applyBorder="1" applyAlignment="1" applyProtection="1">
      <alignment horizontal="right" vertical="center" shrinkToFit="1"/>
    </xf>
    <xf numFmtId="38" fontId="16" fillId="2" borderId="60" xfId="2" applyFont="1" applyFill="1" applyBorder="1" applyAlignment="1" applyProtection="1">
      <alignment horizontal="distributed" vertical="center" shrinkToFit="1"/>
    </xf>
    <xf numFmtId="38" fontId="23" fillId="0" borderId="21" xfId="2" applyFont="1" applyFill="1" applyBorder="1" applyAlignment="1" applyProtection="1">
      <alignment horizontal="center" vertical="center" shrinkToFit="1"/>
    </xf>
    <xf numFmtId="38" fontId="30" fillId="2" borderId="41" xfId="2" applyFont="1" applyFill="1" applyBorder="1" applyAlignment="1" applyProtection="1">
      <alignment horizontal="right" vertical="center" shrinkToFit="1"/>
    </xf>
    <xf numFmtId="38" fontId="30" fillId="2" borderId="42" xfId="2" applyFont="1" applyFill="1" applyBorder="1" applyAlignment="1" applyProtection="1">
      <alignment horizontal="right" vertical="center" shrinkToFit="1"/>
    </xf>
    <xf numFmtId="38" fontId="30" fillId="0" borderId="50" xfId="2" applyFont="1" applyFill="1" applyBorder="1" applyAlignment="1" applyProtection="1">
      <alignment horizontal="right" vertical="center" shrinkToFit="1"/>
    </xf>
    <xf numFmtId="38" fontId="31" fillId="0" borderId="42" xfId="2" applyFont="1" applyFill="1" applyBorder="1" applyAlignment="1" applyProtection="1">
      <alignment horizontal="right" vertical="center" shrinkToFit="1"/>
      <protection locked="0"/>
    </xf>
    <xf numFmtId="38" fontId="30" fillId="2" borderId="2" xfId="2" applyFont="1" applyFill="1" applyBorder="1" applyAlignment="1" applyProtection="1">
      <alignment vertical="center" shrinkToFit="1"/>
    </xf>
    <xf numFmtId="38" fontId="30" fillId="2" borderId="36" xfId="2" applyFont="1" applyFill="1" applyBorder="1" applyAlignment="1" applyProtection="1">
      <alignment horizontal="right" vertical="center" shrinkToFit="1"/>
    </xf>
    <xf numFmtId="38" fontId="30" fillId="2" borderId="38" xfId="2" applyFont="1" applyFill="1" applyBorder="1" applyAlignment="1" applyProtection="1">
      <alignment horizontal="right" vertical="center" shrinkToFit="1"/>
    </xf>
    <xf numFmtId="38" fontId="30" fillId="2" borderId="39" xfId="2" applyFont="1" applyFill="1" applyBorder="1" applyAlignment="1" applyProtection="1">
      <alignment horizontal="right" vertical="center" shrinkToFit="1"/>
    </xf>
    <xf numFmtId="38" fontId="30" fillId="0" borderId="2" xfId="2" applyFont="1" applyFill="1" applyBorder="1" applyAlignment="1" applyProtection="1">
      <alignment vertical="center" shrinkToFit="1"/>
    </xf>
    <xf numFmtId="38" fontId="40" fillId="0" borderId="42" xfId="2" applyFont="1" applyFill="1" applyBorder="1" applyAlignment="1" applyProtection="1">
      <alignment horizontal="right" vertical="center" shrinkToFit="1"/>
    </xf>
    <xf numFmtId="38" fontId="30" fillId="0" borderId="1" xfId="2" applyFont="1" applyFill="1" applyBorder="1" applyAlignment="1" applyProtection="1">
      <alignment vertical="center" shrinkToFit="1"/>
    </xf>
    <xf numFmtId="38" fontId="34" fillId="0" borderId="61" xfId="2" applyFont="1" applyFill="1" applyBorder="1" applyAlignment="1" applyProtection="1">
      <alignment horizontal="right" vertical="center" shrinkToFit="1"/>
    </xf>
    <xf numFmtId="38" fontId="31" fillId="2" borderId="41" xfId="2" applyFont="1" applyFill="1" applyBorder="1" applyAlignment="1" applyProtection="1">
      <alignment horizontal="right" vertical="center" shrinkToFit="1"/>
    </xf>
    <xf numFmtId="38" fontId="31" fillId="2" borderId="42" xfId="2" applyFont="1" applyFill="1" applyBorder="1" applyAlignment="1" applyProtection="1">
      <alignment horizontal="right" vertical="center" shrinkToFit="1"/>
    </xf>
    <xf numFmtId="38" fontId="31" fillId="0" borderId="61" xfId="2" applyFont="1" applyFill="1" applyBorder="1" applyAlignment="1" applyProtection="1">
      <alignment horizontal="right" vertical="center" shrinkToFit="1"/>
      <protection locked="0"/>
    </xf>
    <xf numFmtId="38" fontId="31" fillId="0" borderId="41" xfId="2" applyFont="1" applyFill="1" applyBorder="1" applyAlignment="1" applyProtection="1">
      <alignment horizontal="right" vertical="center" shrinkToFit="1"/>
    </xf>
    <xf numFmtId="38" fontId="31" fillId="0" borderId="41" xfId="2" applyFont="1" applyFill="1" applyBorder="1" applyAlignment="1" applyProtection="1">
      <alignment horizontal="center" vertical="center" shrinkToFit="1"/>
    </xf>
    <xf numFmtId="38" fontId="31" fillId="0" borderId="42" xfId="2" applyFont="1" applyFill="1" applyBorder="1" applyAlignment="1" applyProtection="1">
      <alignment horizontal="right" vertical="center" shrinkToFit="1"/>
    </xf>
    <xf numFmtId="38" fontId="30" fillId="0" borderId="44" xfId="2" applyFont="1" applyFill="1" applyBorder="1" applyAlignment="1" applyProtection="1">
      <alignment horizontal="right" vertical="center" shrinkToFit="1"/>
    </xf>
    <xf numFmtId="38" fontId="31" fillId="0" borderId="52" xfId="2" applyFont="1" applyFill="1" applyBorder="1" applyAlignment="1" applyProtection="1">
      <alignment horizontal="right" vertical="center" shrinkToFit="1"/>
      <protection locked="0"/>
    </xf>
    <xf numFmtId="38" fontId="31" fillId="0" borderId="37" xfId="2" applyFont="1" applyFill="1" applyBorder="1" applyAlignment="1" applyProtection="1">
      <alignment horizontal="right" vertical="center" shrinkToFit="1"/>
    </xf>
    <xf numFmtId="38" fontId="31" fillId="0" borderId="40" xfId="2" applyFont="1" applyFill="1" applyBorder="1" applyAlignment="1" applyProtection="1">
      <alignment horizontal="right" vertical="center" shrinkToFit="1"/>
    </xf>
    <xf numFmtId="38" fontId="30" fillId="2" borderId="36" xfId="2" applyFont="1" applyFill="1" applyBorder="1" applyAlignment="1" applyProtection="1">
      <alignment horizontal="center" vertical="center" shrinkToFit="1"/>
    </xf>
    <xf numFmtId="38" fontId="34" fillId="0" borderId="43" xfId="2" applyFont="1" applyFill="1" applyBorder="1" applyAlignment="1" applyProtection="1">
      <alignment horizontal="center" vertical="center" shrinkToFit="1"/>
    </xf>
    <xf numFmtId="38" fontId="30" fillId="2" borderId="38" xfId="2" applyFont="1" applyFill="1" applyBorder="1" applyAlignment="1" applyProtection="1">
      <alignment horizontal="center" vertical="center" shrinkToFit="1"/>
    </xf>
    <xf numFmtId="38" fontId="30" fillId="2" borderId="39" xfId="2" applyFont="1" applyFill="1" applyBorder="1" applyAlignment="1" applyProtection="1">
      <alignment horizontal="center" vertical="center" shrinkToFit="1"/>
    </xf>
    <xf numFmtId="38" fontId="30" fillId="2" borderId="43" xfId="2" applyFont="1" applyFill="1" applyBorder="1" applyAlignment="1" applyProtection="1">
      <alignment horizontal="right" vertical="center" shrinkToFit="1"/>
    </xf>
    <xf numFmtId="38" fontId="30" fillId="2" borderId="37" xfId="2" applyFont="1" applyFill="1" applyBorder="1" applyAlignment="1" applyProtection="1">
      <alignment horizontal="right" vertical="center" shrinkToFit="1"/>
    </xf>
    <xf numFmtId="38" fontId="30" fillId="2" borderId="40" xfId="2" applyFont="1" applyFill="1" applyBorder="1" applyAlignment="1" applyProtection="1">
      <alignment horizontal="right" vertical="center" shrinkToFit="1"/>
    </xf>
    <xf numFmtId="38" fontId="40" fillId="0" borderId="40" xfId="2" applyFont="1" applyFill="1" applyBorder="1" applyAlignment="1" applyProtection="1">
      <alignment horizontal="right" vertical="center" shrinkToFit="1"/>
    </xf>
    <xf numFmtId="38" fontId="34" fillId="0" borderId="44" xfId="2" applyFont="1" applyFill="1" applyBorder="1" applyAlignment="1" applyProtection="1">
      <alignment horizontal="center" vertical="center" shrinkToFit="1"/>
    </xf>
    <xf numFmtId="38" fontId="31" fillId="2" borderId="42" xfId="2" applyFont="1" applyFill="1" applyBorder="1" applyAlignment="1" applyProtection="1">
      <alignment horizontal="center" vertical="center" shrinkToFit="1"/>
    </xf>
    <xf numFmtId="38" fontId="30" fillId="2" borderId="44" xfId="2" applyFont="1" applyFill="1" applyBorder="1" applyAlignment="1" applyProtection="1">
      <alignment horizontal="right" vertical="center" shrinkToFit="1"/>
    </xf>
    <xf numFmtId="38" fontId="31" fillId="0" borderId="42" xfId="2" applyFont="1" applyFill="1" applyBorder="1" applyAlignment="1" applyProtection="1">
      <alignment horizontal="center" vertical="center" shrinkToFit="1"/>
    </xf>
    <xf numFmtId="38" fontId="40" fillId="0" borderId="41" xfId="2" applyFont="1" applyFill="1" applyBorder="1" applyAlignment="1" applyProtection="1">
      <alignment horizontal="right" vertical="center" shrinkToFit="1"/>
    </xf>
    <xf numFmtId="38" fontId="28" fillId="0" borderId="0" xfId="2" applyFont="1" applyAlignment="1" applyProtection="1"/>
    <xf numFmtId="38" fontId="28" fillId="0" borderId="0" xfId="2" applyFont="1" applyAlignment="1" applyProtection="1">
      <alignment horizontal="distributed" shrinkToFit="1"/>
    </xf>
    <xf numFmtId="38" fontId="16" fillId="0" borderId="12" xfId="2" applyFont="1" applyFill="1" applyBorder="1" applyAlignment="1" applyProtection="1">
      <alignment horizontal="center" vertical="center" shrinkToFit="1"/>
    </xf>
    <xf numFmtId="38" fontId="30" fillId="0" borderId="49" xfId="2" applyFont="1" applyFill="1" applyBorder="1" applyAlignment="1" applyProtection="1">
      <alignment horizontal="right" vertical="center" shrinkToFit="1"/>
    </xf>
    <xf numFmtId="38" fontId="34" fillId="0" borderId="0" xfId="2" applyFont="1" applyFill="1" applyBorder="1" applyAlignment="1" applyProtection="1">
      <alignment horizontal="right" vertical="center" shrinkToFit="1"/>
    </xf>
    <xf numFmtId="38" fontId="23" fillId="0" borderId="26" xfId="2" applyFont="1" applyFill="1" applyBorder="1" applyAlignment="1" applyProtection="1">
      <alignment horizontal="center" vertical="center" shrinkToFit="1"/>
    </xf>
    <xf numFmtId="38" fontId="30" fillId="0" borderId="48" xfId="2" applyFont="1" applyFill="1" applyBorder="1" applyAlignment="1" applyProtection="1">
      <alignment horizontal="right" vertical="center" shrinkToFit="1"/>
    </xf>
    <xf numFmtId="38" fontId="30" fillId="2" borderId="49" xfId="2" applyFont="1" applyFill="1" applyBorder="1" applyAlignment="1" applyProtection="1">
      <alignment horizontal="right" vertical="center" shrinkToFit="1"/>
    </xf>
    <xf numFmtId="38" fontId="31" fillId="0" borderId="0" xfId="2" applyFont="1" applyFill="1" applyBorder="1" applyAlignment="1" applyProtection="1">
      <alignment horizontal="right" vertical="center" shrinkToFit="1"/>
      <protection locked="0"/>
    </xf>
    <xf numFmtId="38" fontId="30" fillId="2" borderId="48" xfId="2" applyFont="1" applyFill="1" applyBorder="1" applyAlignment="1" applyProtection="1">
      <alignment horizontal="right" vertical="center" shrinkToFit="1"/>
    </xf>
    <xf numFmtId="38" fontId="31" fillId="0" borderId="47" xfId="2" applyFont="1" applyFill="1" applyBorder="1" applyAlignment="1" applyProtection="1">
      <alignment horizontal="right" vertical="center" shrinkToFit="1"/>
      <protection locked="0"/>
    </xf>
    <xf numFmtId="38" fontId="31" fillId="0" borderId="0" xfId="2" applyFont="1" applyFill="1" applyBorder="1" applyAlignment="1" applyProtection="1">
      <alignment horizontal="right" vertical="center" shrinkToFit="1"/>
    </xf>
    <xf numFmtId="38" fontId="30" fillId="0" borderId="14" xfId="2" applyFont="1" applyFill="1" applyBorder="1" applyAlignment="1" applyProtection="1">
      <alignment horizontal="right" vertical="center" shrinkToFit="1"/>
    </xf>
    <xf numFmtId="38" fontId="40" fillId="0" borderId="0" xfId="2" applyFont="1" applyFill="1" applyBorder="1" applyAlignment="1" applyProtection="1">
      <alignment horizontal="right" vertical="center" shrinkToFit="1"/>
    </xf>
    <xf numFmtId="38" fontId="32" fillId="0" borderId="1" xfId="2" applyFont="1" applyFill="1" applyBorder="1" applyAlignment="1" applyProtection="1">
      <alignment horizontal="right" vertical="center" shrinkToFit="1"/>
    </xf>
    <xf numFmtId="38" fontId="28" fillId="0" borderId="0" xfId="2" applyFont="1" applyFill="1" applyBorder="1" applyAlignment="1" applyProtection="1">
      <alignment horizontal="center" vertical="center" shrinkToFit="1"/>
    </xf>
    <xf numFmtId="38" fontId="32" fillId="0" borderId="49" xfId="2" applyFont="1" applyFill="1" applyBorder="1" applyAlignment="1" applyProtection="1">
      <alignment horizontal="right" vertical="center" shrinkToFit="1"/>
    </xf>
    <xf numFmtId="38" fontId="33" fillId="0" borderId="0" xfId="2" applyFont="1" applyFill="1" applyBorder="1" applyAlignment="1" applyProtection="1">
      <alignment horizontal="right" vertical="center" shrinkToFit="1"/>
    </xf>
    <xf numFmtId="38" fontId="28" fillId="0" borderId="16" xfId="2" applyFont="1" applyFill="1" applyBorder="1" applyAlignment="1" applyProtection="1">
      <alignment horizontal="center" vertical="center" shrinkToFit="1"/>
    </xf>
    <xf numFmtId="38" fontId="28" fillId="0" borderId="59" xfId="2" applyFont="1" applyFill="1" applyBorder="1" applyAlignment="1" applyProtection="1">
      <alignment horizontal="center" vertical="center" shrinkToFit="1"/>
    </xf>
    <xf numFmtId="38" fontId="32" fillId="0" borderId="49" xfId="2" applyFont="1" applyFill="1" applyBorder="1" applyAlignment="1" applyProtection="1">
      <alignment vertical="center" shrinkToFit="1"/>
    </xf>
    <xf numFmtId="38" fontId="33" fillId="0" borderId="62" xfId="2" applyFont="1" applyFill="1" applyBorder="1" applyAlignment="1" applyProtection="1">
      <alignment vertical="center" shrinkToFit="1"/>
    </xf>
    <xf numFmtId="38" fontId="32" fillId="0" borderId="62" xfId="2" applyFont="1" applyFill="1" applyBorder="1" applyAlignment="1" applyProtection="1">
      <alignment horizontal="right" vertical="center" shrinkToFit="1"/>
    </xf>
    <xf numFmtId="38" fontId="32" fillId="0" borderId="0" xfId="2" applyFont="1" applyFill="1" applyBorder="1" applyAlignment="1" applyProtection="1">
      <alignment horizontal="right" vertical="center" shrinkToFit="1"/>
    </xf>
    <xf numFmtId="38" fontId="33" fillId="0" borderId="62" xfId="2" applyFont="1" applyFill="1" applyBorder="1" applyAlignment="1" applyProtection="1">
      <alignment horizontal="right" vertical="center" shrinkToFit="1"/>
    </xf>
    <xf numFmtId="38" fontId="33" fillId="0" borderId="1" xfId="2" applyFont="1" applyFill="1" applyBorder="1" applyAlignment="1" applyProtection="1">
      <alignment horizontal="right" vertical="center" shrinkToFit="1"/>
    </xf>
    <xf numFmtId="38" fontId="32" fillId="0" borderId="59" xfId="2" applyFont="1" applyFill="1" applyBorder="1" applyAlignment="1" applyProtection="1">
      <alignment horizontal="right" vertical="center" shrinkToFit="1"/>
    </xf>
    <xf numFmtId="38" fontId="30" fillId="0" borderId="1" xfId="2" applyFont="1" applyFill="1" applyBorder="1" applyAlignment="1" applyProtection="1">
      <alignment horizontal="right" vertical="center" shrinkToFit="1"/>
    </xf>
    <xf numFmtId="38" fontId="29" fillId="0" borderId="0" xfId="2" applyFont="1" applyFill="1" applyBorder="1" applyAlignment="1" applyProtection="1">
      <alignment horizontal="center" vertical="center" shrinkToFit="1"/>
    </xf>
    <xf numFmtId="38" fontId="29" fillId="0" borderId="28" xfId="2" applyFont="1" applyFill="1" applyBorder="1" applyAlignment="1" applyProtection="1">
      <alignment horizontal="center" vertical="center" shrinkToFit="1"/>
    </xf>
    <xf numFmtId="38" fontId="30" fillId="0" borderId="49" xfId="2" applyFont="1" applyFill="1" applyBorder="1" applyAlignment="1" applyProtection="1">
      <alignment vertical="center" shrinkToFit="1"/>
    </xf>
    <xf numFmtId="38" fontId="40" fillId="0" borderId="42" xfId="2" applyFont="1" applyFill="1" applyBorder="1" applyAlignment="1" applyProtection="1">
      <alignment vertical="center" shrinkToFit="1"/>
    </xf>
    <xf numFmtId="38" fontId="29" fillId="0" borderId="45" xfId="2" applyFont="1" applyFill="1" applyBorder="1" applyAlignment="1" applyProtection="1">
      <alignment horizontal="center" vertical="center" shrinkToFit="1"/>
    </xf>
    <xf numFmtId="38" fontId="40" fillId="0" borderId="62" xfId="2" applyFont="1" applyFill="1" applyBorder="1" applyAlignment="1" applyProtection="1">
      <alignment horizontal="right" vertical="center" shrinkToFit="1"/>
    </xf>
    <xf numFmtId="38" fontId="29" fillId="0" borderId="16" xfId="2" applyFont="1" applyFill="1" applyBorder="1" applyAlignment="1" applyProtection="1">
      <alignment horizontal="center" vertical="center" shrinkToFit="1"/>
    </xf>
    <xf numFmtId="38" fontId="40" fillId="0" borderId="1" xfId="2" applyFont="1" applyFill="1" applyBorder="1" applyAlignment="1" applyProtection="1">
      <alignment horizontal="right" vertical="center" shrinkToFit="1"/>
    </xf>
    <xf numFmtId="38" fontId="30" fillId="2" borderId="49" xfId="2" applyFont="1" applyFill="1" applyBorder="1" applyAlignment="1" applyProtection="1">
      <alignment vertical="center" shrinkToFit="1"/>
    </xf>
    <xf numFmtId="38" fontId="30" fillId="2" borderId="38" xfId="2" applyFont="1" applyFill="1" applyBorder="1" applyAlignment="1" applyProtection="1">
      <alignment vertical="center" shrinkToFit="1"/>
    </xf>
    <xf numFmtId="38" fontId="30" fillId="2" borderId="48" xfId="2" applyFont="1" applyFill="1" applyBorder="1" applyAlignment="1" applyProtection="1">
      <alignment vertical="center" shrinkToFit="1"/>
    </xf>
    <xf numFmtId="38" fontId="30" fillId="2" borderId="63" xfId="2" applyFont="1" applyFill="1" applyBorder="1" applyAlignment="1" applyProtection="1">
      <alignment vertical="center" shrinkToFit="1"/>
    </xf>
    <xf numFmtId="38" fontId="30" fillId="0" borderId="36" xfId="2" applyFont="1" applyFill="1" applyBorder="1" applyAlignment="1" applyProtection="1">
      <alignment vertical="center" shrinkToFit="1"/>
    </xf>
    <xf numFmtId="38" fontId="30" fillId="0" borderId="44" xfId="2" applyFont="1" applyFill="1" applyBorder="1" applyAlignment="1" applyProtection="1">
      <alignment vertical="center" shrinkToFit="1"/>
    </xf>
    <xf numFmtId="38" fontId="30" fillId="0" borderId="27" xfId="2" applyFont="1" applyFill="1" applyBorder="1" applyAlignment="1" applyProtection="1">
      <alignment vertical="center" shrinkToFit="1"/>
    </xf>
    <xf numFmtId="38" fontId="31" fillId="0" borderId="62" xfId="2" applyFont="1" applyFill="1" applyBorder="1" applyAlignment="1" applyProtection="1">
      <alignment horizontal="right" vertical="center" shrinkToFit="1"/>
      <protection locked="0"/>
    </xf>
    <xf numFmtId="38" fontId="31" fillId="0" borderId="64" xfId="2" applyFont="1" applyFill="1" applyBorder="1" applyAlignment="1" applyProtection="1">
      <alignment horizontal="right" vertical="center" shrinkToFit="1"/>
      <protection locked="0"/>
    </xf>
    <xf numFmtId="38" fontId="34" fillId="0" borderId="1" xfId="2" applyFont="1" applyFill="1" applyBorder="1" applyAlignment="1" applyProtection="1">
      <alignment horizontal="right" vertical="center" shrinkToFit="1"/>
    </xf>
    <xf numFmtId="38" fontId="31" fillId="0" borderId="9" xfId="2" applyFont="1" applyFill="1" applyBorder="1" applyAlignment="1" applyProtection="1">
      <alignment horizontal="right" vertical="center" shrinkToFit="1"/>
      <protection locked="0"/>
    </xf>
    <xf numFmtId="38" fontId="31" fillId="0" borderId="1" xfId="2" applyFont="1" applyFill="1" applyBorder="1" applyAlignment="1" applyProtection="1">
      <alignment horizontal="right" vertical="center" shrinkToFit="1"/>
      <protection locked="0"/>
    </xf>
    <xf numFmtId="38" fontId="30" fillId="2" borderId="63" xfId="2" applyFont="1" applyFill="1" applyBorder="1" applyAlignment="1" applyProtection="1">
      <alignment horizontal="right" vertical="center" shrinkToFit="1"/>
    </xf>
    <xf numFmtId="38" fontId="30" fillId="0" borderId="27" xfId="2" applyFont="1" applyFill="1" applyBorder="1" applyAlignment="1" applyProtection="1">
      <alignment horizontal="right" vertical="center" shrinkToFit="1"/>
    </xf>
    <xf numFmtId="38" fontId="16" fillId="2" borderId="18" xfId="2" applyFont="1" applyFill="1" applyBorder="1" applyAlignment="1" applyProtection="1">
      <alignment vertical="center" shrinkToFit="1"/>
    </xf>
    <xf numFmtId="38" fontId="30" fillId="0" borderId="65" xfId="2" applyFont="1" applyFill="1" applyBorder="1" applyAlignment="1" applyProtection="1">
      <alignment horizontal="right" vertical="center" shrinkToFit="1"/>
    </xf>
    <xf numFmtId="38" fontId="43" fillId="0" borderId="65" xfId="2" applyFont="1" applyFill="1" applyBorder="1" applyAlignment="1" applyProtection="1">
      <alignment horizontal="right" vertical="center" shrinkToFit="1"/>
    </xf>
    <xf numFmtId="38" fontId="43" fillId="0" borderId="45" xfId="2" applyFont="1" applyFill="1" applyBorder="1" applyAlignment="1" applyProtection="1">
      <alignment horizontal="right" vertical="center" shrinkToFit="1"/>
    </xf>
    <xf numFmtId="38" fontId="43" fillId="0" borderId="40" xfId="2" applyFont="1" applyFill="1" applyBorder="1" applyAlignment="1" applyProtection="1">
      <alignment horizontal="right" vertical="center" shrinkToFit="1"/>
    </xf>
    <xf numFmtId="38" fontId="31" fillId="0" borderId="43" xfId="2" applyFont="1" applyFill="1" applyBorder="1" applyAlignment="1" applyProtection="1">
      <alignment vertical="center" shrinkToFit="1"/>
      <protection locked="0"/>
    </xf>
    <xf numFmtId="38" fontId="30" fillId="0" borderId="38" xfId="2" applyFont="1" applyFill="1" applyBorder="1" applyAlignment="1" applyProtection="1">
      <alignment vertical="center" shrinkToFit="1"/>
    </xf>
    <xf numFmtId="38" fontId="31" fillId="0" borderId="37" xfId="2" applyFont="1" applyFill="1" applyBorder="1" applyAlignment="1" applyProtection="1">
      <alignment vertical="center" shrinkToFit="1"/>
      <protection locked="0"/>
    </xf>
    <xf numFmtId="38" fontId="30" fillId="2" borderId="39" xfId="2" applyFont="1" applyFill="1" applyBorder="1" applyAlignment="1" applyProtection="1">
      <alignment vertical="center" shrinkToFit="1"/>
    </xf>
    <xf numFmtId="38" fontId="31" fillId="0" borderId="40" xfId="2" applyFont="1" applyFill="1" applyBorder="1" applyAlignment="1" applyProtection="1">
      <alignment vertical="center" shrinkToFit="1"/>
      <protection locked="0"/>
    </xf>
    <xf numFmtId="38" fontId="30" fillId="2" borderId="0" xfId="2" applyFont="1" applyFill="1" applyBorder="1" applyAlignment="1" applyProtection="1">
      <alignment vertical="center" shrinkToFit="1"/>
    </xf>
    <xf numFmtId="38" fontId="34" fillId="2" borderId="1" xfId="2" applyFont="1" applyFill="1" applyBorder="1" applyAlignment="1" applyProtection="1">
      <alignment vertical="center" shrinkToFit="1"/>
    </xf>
    <xf numFmtId="38" fontId="30" fillId="2" borderId="50" xfId="2" applyFont="1" applyFill="1" applyBorder="1" applyAlignment="1" applyProtection="1">
      <alignment vertical="center" shrinkToFit="1"/>
    </xf>
    <xf numFmtId="38" fontId="31" fillId="0" borderId="52" xfId="2" applyFont="1" applyFill="1" applyBorder="1" applyAlignment="1" applyProtection="1">
      <alignment vertical="center" shrinkToFit="1"/>
      <protection locked="0"/>
    </xf>
    <xf numFmtId="38" fontId="34" fillId="0" borderId="37" xfId="2" applyFont="1" applyFill="1" applyBorder="1" applyAlignment="1" applyProtection="1">
      <alignment vertical="center" shrinkToFit="1"/>
    </xf>
    <xf numFmtId="38" fontId="31" fillId="0" borderId="9" xfId="2" applyFont="1" applyFill="1" applyBorder="1" applyAlignment="1" applyProtection="1">
      <alignment vertical="center" shrinkToFit="1"/>
      <protection locked="0"/>
    </xf>
    <xf numFmtId="38" fontId="31" fillId="0" borderId="61" xfId="2" applyFont="1" applyFill="1" applyBorder="1" applyAlignment="1" applyProtection="1">
      <alignment vertical="center" shrinkToFit="1"/>
      <protection locked="0"/>
    </xf>
    <xf numFmtId="38" fontId="30" fillId="0" borderId="61" xfId="2" applyFont="1" applyFill="1" applyBorder="1" applyAlignment="1" applyProtection="1">
      <alignment vertical="center" shrinkToFit="1"/>
    </xf>
    <xf numFmtId="38" fontId="30" fillId="0" borderId="51" xfId="2" applyFont="1" applyFill="1" applyBorder="1" applyAlignment="1" applyProtection="1">
      <alignment vertical="center" shrinkToFit="1"/>
    </xf>
    <xf numFmtId="38" fontId="30" fillId="0" borderId="66" xfId="2" applyFont="1" applyFill="1" applyBorder="1" applyAlignment="1" applyProtection="1">
      <alignment vertical="center" shrinkToFit="1"/>
    </xf>
    <xf numFmtId="38" fontId="31" fillId="0" borderId="44" xfId="2" applyFont="1" applyFill="1" applyBorder="1" applyAlignment="1" applyProtection="1">
      <alignment vertical="center" shrinkToFit="1"/>
      <protection locked="0"/>
    </xf>
    <xf numFmtId="38" fontId="34" fillId="0" borderId="41" xfId="2" applyFont="1" applyFill="1" applyBorder="1" applyAlignment="1" applyProtection="1">
      <alignment vertical="center" shrinkToFit="1"/>
    </xf>
    <xf numFmtId="38" fontId="31" fillId="0" borderId="41" xfId="2" applyFont="1" applyFill="1" applyBorder="1" applyAlignment="1" applyProtection="1">
      <alignment vertical="center" shrinkToFit="1"/>
      <protection locked="0"/>
    </xf>
    <xf numFmtId="38" fontId="31" fillId="0" borderId="18" xfId="2" applyFont="1" applyFill="1" applyBorder="1" applyAlignment="1" applyProtection="1">
      <alignment vertical="center" shrinkToFit="1"/>
      <protection locked="0"/>
    </xf>
    <xf numFmtId="38" fontId="31" fillId="0" borderId="42" xfId="2" applyFont="1" applyFill="1" applyBorder="1" applyAlignment="1" applyProtection="1">
      <alignment vertical="center" shrinkToFit="1"/>
      <protection locked="0"/>
    </xf>
    <xf numFmtId="38" fontId="34" fillId="2" borderId="0" xfId="2" applyFont="1" applyFill="1" applyBorder="1" applyAlignment="1" applyProtection="1">
      <alignment vertical="center" shrinkToFit="1"/>
    </xf>
    <xf numFmtId="38" fontId="31" fillId="0" borderId="46" xfId="2" applyFont="1" applyFill="1" applyBorder="1" applyAlignment="1" applyProtection="1">
      <alignment vertical="center" shrinkToFit="1"/>
      <protection locked="0"/>
    </xf>
    <xf numFmtId="38" fontId="34" fillId="0" borderId="42" xfId="2" applyFont="1" applyFill="1" applyBorder="1" applyAlignment="1" applyProtection="1">
      <alignment vertical="center" shrinkToFit="1"/>
    </xf>
    <xf numFmtId="38" fontId="30" fillId="0" borderId="46" xfId="2" applyFont="1" applyFill="1" applyBorder="1" applyAlignment="1" applyProtection="1">
      <alignment vertical="center" shrinkToFit="1"/>
    </xf>
    <xf numFmtId="38" fontId="30" fillId="0" borderId="41" xfId="2" applyFont="1" applyFill="1" applyBorder="1" applyAlignment="1" applyProtection="1">
      <alignment vertical="center" shrinkToFit="1"/>
    </xf>
    <xf numFmtId="38" fontId="30" fillId="0" borderId="67" xfId="2" applyFont="1" applyFill="1" applyBorder="1" applyAlignment="1" applyProtection="1">
      <alignment vertical="center" shrinkToFit="1"/>
    </xf>
    <xf numFmtId="38" fontId="30" fillId="0" borderId="39" xfId="2" applyFont="1" applyFill="1" applyBorder="1" applyAlignment="1" applyProtection="1">
      <alignment vertical="center" shrinkToFit="1"/>
    </xf>
    <xf numFmtId="38" fontId="30" fillId="0" borderId="42" xfId="2" applyFont="1" applyFill="1" applyBorder="1" applyAlignment="1" applyProtection="1">
      <alignment vertical="center" shrinkToFit="1"/>
    </xf>
    <xf numFmtId="38" fontId="30" fillId="0" borderId="0" xfId="2" applyFont="1" applyFill="1" applyBorder="1" applyAlignment="1" applyProtection="1">
      <alignment horizontal="right" vertical="center" shrinkToFit="1"/>
    </xf>
    <xf numFmtId="38" fontId="30" fillId="2" borderId="41" xfId="2" applyFont="1" applyFill="1" applyBorder="1" applyAlignment="1" applyProtection="1">
      <alignment vertical="center" shrinkToFit="1"/>
    </xf>
    <xf numFmtId="38" fontId="30" fillId="2" borderId="42" xfId="2" applyFont="1" applyFill="1" applyBorder="1" applyAlignment="1" applyProtection="1">
      <alignment vertical="center" shrinkToFit="1"/>
    </xf>
    <xf numFmtId="38" fontId="30" fillId="0" borderId="40" xfId="2" applyFont="1" applyFill="1" applyBorder="1" applyAlignment="1" applyProtection="1">
      <alignment vertical="center" shrinkToFit="1"/>
    </xf>
    <xf numFmtId="38" fontId="34" fillId="0" borderId="47" xfId="2" applyFont="1" applyFill="1" applyBorder="1" applyAlignment="1" applyProtection="1">
      <alignment vertical="center" shrinkToFit="1"/>
    </xf>
    <xf numFmtId="38" fontId="30" fillId="0" borderId="18" xfId="2" applyFont="1" applyFill="1" applyBorder="1" applyAlignment="1" applyProtection="1">
      <alignment vertical="center" shrinkToFit="1"/>
    </xf>
    <xf numFmtId="38" fontId="30" fillId="0" borderId="45" xfId="2" applyFont="1" applyFill="1" applyBorder="1" applyAlignment="1" applyProtection="1">
      <alignment vertical="center" shrinkToFit="1"/>
    </xf>
    <xf numFmtId="38" fontId="30" fillId="0" borderId="14" xfId="2" applyFont="1" applyFill="1" applyBorder="1" applyAlignment="1" applyProtection="1">
      <alignment vertical="center" shrinkToFit="1"/>
    </xf>
    <xf numFmtId="38" fontId="30" fillId="0" borderId="20" xfId="2" applyFont="1" applyFill="1" applyBorder="1" applyAlignment="1" applyProtection="1">
      <alignment vertical="center" shrinkToFit="1"/>
    </xf>
    <xf numFmtId="38" fontId="30" fillId="0" borderId="0" xfId="2" applyFont="1" applyFill="1" applyBorder="1" applyAlignment="1" applyProtection="1">
      <alignment vertical="center" shrinkToFit="1"/>
    </xf>
    <xf numFmtId="38" fontId="43" fillId="0" borderId="45" xfId="2" applyFont="1" applyFill="1" applyBorder="1" applyAlignment="1" applyProtection="1">
      <alignment vertical="center" shrinkToFit="1"/>
    </xf>
    <xf numFmtId="38" fontId="29" fillId="0" borderId="26" xfId="2" applyFont="1" applyFill="1" applyBorder="1" applyAlignment="1" applyProtection="1">
      <alignment horizontal="distributed" vertical="center" shrinkToFit="1"/>
    </xf>
    <xf numFmtId="38" fontId="29" fillId="0" borderId="21" xfId="2" applyFont="1" applyFill="1" applyBorder="1" applyAlignment="1" applyProtection="1">
      <alignment horizontal="distributed" vertical="center" shrinkToFit="1"/>
    </xf>
    <xf numFmtId="38" fontId="30" fillId="0" borderId="50" xfId="2" applyFont="1" applyFill="1" applyBorder="1" applyAlignment="1" applyProtection="1">
      <alignment vertical="center" shrinkToFit="1"/>
    </xf>
    <xf numFmtId="38" fontId="30" fillId="0" borderId="52" xfId="2" applyFont="1" applyFill="1" applyBorder="1" applyAlignment="1" applyProtection="1">
      <alignment vertical="center" shrinkToFit="1"/>
    </xf>
    <xf numFmtId="38" fontId="30" fillId="0" borderId="37" xfId="2" applyFont="1" applyFill="1" applyBorder="1" applyAlignment="1" applyProtection="1">
      <alignment vertical="center" shrinkToFit="1"/>
    </xf>
    <xf numFmtId="38" fontId="30" fillId="0" borderId="54" xfId="2" applyFont="1" applyFill="1" applyBorder="1" applyAlignment="1" applyProtection="1">
      <alignment vertical="center" shrinkToFit="1"/>
    </xf>
    <xf numFmtId="38" fontId="34" fillId="0" borderId="40" xfId="2" applyFont="1" applyFill="1" applyBorder="1" applyAlignment="1" applyProtection="1">
      <alignment vertical="center" shrinkToFit="1"/>
    </xf>
    <xf numFmtId="38" fontId="30" fillId="2" borderId="36" xfId="2" applyFont="1" applyFill="1" applyBorder="1" applyAlignment="1" applyProtection="1">
      <alignment vertical="center" shrinkToFit="1"/>
    </xf>
    <xf numFmtId="38" fontId="30" fillId="0" borderId="43" xfId="2" applyFont="1" applyFill="1" applyBorder="1" applyAlignment="1" applyProtection="1">
      <alignment vertical="center" shrinkToFit="1"/>
    </xf>
    <xf numFmtId="38" fontId="40" fillId="0" borderId="40" xfId="2" applyFont="1" applyFill="1" applyBorder="1" applyAlignment="1" applyProtection="1">
      <alignment vertical="center" shrinkToFit="1"/>
    </xf>
    <xf numFmtId="38" fontId="30" fillId="2" borderId="46" xfId="2" applyFont="1" applyFill="1" applyBorder="1" applyAlignment="1" applyProtection="1">
      <alignment vertical="center" shrinkToFit="1"/>
    </xf>
    <xf numFmtId="38" fontId="16" fillId="2" borderId="17" xfId="2" applyFont="1" applyFill="1" applyBorder="1" applyAlignment="1" applyProtection="1">
      <alignment horizontal="center" vertical="center" shrinkToFit="1"/>
    </xf>
    <xf numFmtId="38" fontId="16" fillId="2" borderId="12" xfId="2" applyFont="1" applyFill="1" applyBorder="1" applyAlignment="1" applyProtection="1">
      <alignment horizontal="left" vertical="center" shrinkToFit="1"/>
    </xf>
    <xf numFmtId="38" fontId="31" fillId="0" borderId="37" xfId="2" applyFont="1" applyFill="1" applyBorder="1" applyAlignment="1" applyProtection="1">
      <alignment vertical="center" shrinkToFit="1"/>
    </xf>
    <xf numFmtId="38" fontId="40" fillId="2" borderId="55" xfId="2" applyFont="1" applyFill="1" applyBorder="1" applyAlignment="1" applyProtection="1">
      <alignment vertical="center" shrinkToFit="1"/>
    </xf>
    <xf numFmtId="38" fontId="30" fillId="9" borderId="50" xfId="2" applyFont="1" applyFill="1" applyBorder="1" applyAlignment="1" applyProtection="1">
      <alignment vertical="center" shrinkToFit="1"/>
    </xf>
    <xf numFmtId="38" fontId="33" fillId="9" borderId="52" xfId="2" applyFont="1" applyFill="1" applyBorder="1" applyAlignment="1" applyProtection="1">
      <alignment vertical="center" shrinkToFit="1"/>
    </xf>
    <xf numFmtId="38" fontId="40" fillId="0" borderId="54" xfId="2" applyFont="1" applyFill="1" applyBorder="1" applyAlignment="1" applyProtection="1">
      <alignment vertical="center" shrinkToFit="1"/>
    </xf>
    <xf numFmtId="38" fontId="33" fillId="9" borderId="46" xfId="2" applyFont="1" applyFill="1" applyBorder="1" applyAlignment="1" applyProtection="1">
      <alignment vertical="center" shrinkToFit="1"/>
    </xf>
    <xf numFmtId="38" fontId="43" fillId="0" borderId="67" xfId="2" applyFont="1" applyFill="1" applyBorder="1" applyAlignment="1" applyProtection="1">
      <alignment vertical="center" shrinkToFit="1"/>
    </xf>
    <xf numFmtId="38" fontId="43" fillId="0" borderId="55" xfId="2" applyFont="1" applyFill="1" applyBorder="1" applyAlignment="1" applyProtection="1">
      <alignment vertical="center" shrinkToFit="1"/>
    </xf>
    <xf numFmtId="38" fontId="30" fillId="9" borderId="46" xfId="2" applyFont="1" applyFill="1" applyBorder="1" applyAlignment="1" applyProtection="1">
      <alignment vertical="center" shrinkToFit="1"/>
    </xf>
    <xf numFmtId="38" fontId="30" fillId="9" borderId="22" xfId="2" applyFont="1" applyFill="1" applyBorder="1" applyAlignment="1" applyProtection="1">
      <alignment vertical="center" shrinkToFit="1"/>
    </xf>
    <xf numFmtId="38" fontId="43" fillId="0" borderId="54" xfId="2" applyFont="1" applyFill="1" applyBorder="1" applyAlignment="1" applyProtection="1">
      <alignment vertical="center" shrinkToFit="1"/>
    </xf>
    <xf numFmtId="38" fontId="34" fillId="0" borderId="44" xfId="2" applyFont="1" applyFill="1" applyBorder="1" applyAlignment="1" applyProtection="1">
      <alignment vertical="center" shrinkToFit="1"/>
    </xf>
    <xf numFmtId="38" fontId="43" fillId="2" borderId="62" xfId="2" applyFont="1" applyFill="1" applyBorder="1" applyAlignment="1" applyProtection="1">
      <alignment vertical="center" shrinkToFit="1"/>
    </xf>
    <xf numFmtId="38" fontId="43" fillId="2" borderId="55" xfId="2" applyFont="1" applyFill="1" applyBorder="1" applyAlignment="1" applyProtection="1">
      <alignment vertical="center" shrinkToFit="1"/>
    </xf>
    <xf numFmtId="38" fontId="30" fillId="2" borderId="52" xfId="2" applyFont="1" applyFill="1" applyBorder="1" applyAlignment="1" applyProtection="1">
      <alignment vertical="center" shrinkToFit="1"/>
    </xf>
    <xf numFmtId="38" fontId="30" fillId="2" borderId="37" xfId="2" applyFont="1" applyFill="1" applyBorder="1" applyAlignment="1" applyProtection="1">
      <alignment vertical="center" shrinkToFit="1"/>
    </xf>
    <xf numFmtId="38" fontId="30" fillId="9" borderId="52" xfId="2" applyFont="1" applyFill="1" applyBorder="1" applyAlignment="1" applyProtection="1">
      <alignment vertical="center" shrinkToFit="1"/>
    </xf>
    <xf numFmtId="38" fontId="7" fillId="9" borderId="14" xfId="2" applyFont="1" applyFill="1" applyBorder="1" applyAlignment="1" applyProtection="1">
      <alignment horizontal="right" vertical="center" shrinkToFit="1"/>
    </xf>
    <xf numFmtId="38" fontId="17" fillId="9" borderId="24" xfId="2" applyFont="1" applyFill="1" applyBorder="1" applyAlignment="1" applyProtection="1">
      <alignment horizontal="distributed" vertical="center" shrinkToFit="1"/>
    </xf>
    <xf numFmtId="38" fontId="30" fillId="9" borderId="36" xfId="2" applyFont="1" applyFill="1" applyBorder="1" applyAlignment="1" applyProtection="1">
      <alignment vertical="center" shrinkToFit="1"/>
    </xf>
    <xf numFmtId="38" fontId="33" fillId="9" borderId="43" xfId="2" applyFont="1" applyFill="1" applyBorder="1" applyAlignment="1" applyProtection="1">
      <alignment vertical="center" shrinkToFit="1"/>
    </xf>
    <xf numFmtId="38" fontId="17" fillId="9" borderId="14" xfId="2" applyFont="1" applyFill="1" applyBorder="1" applyAlignment="1" applyProtection="1">
      <alignment horizontal="distributed" vertical="center" shrinkToFit="1"/>
    </xf>
    <xf numFmtId="38" fontId="17" fillId="9" borderId="25" xfId="2" applyFont="1" applyFill="1" applyBorder="1" applyAlignment="1" applyProtection="1">
      <alignment horizontal="distributed" vertical="center" shrinkToFit="1"/>
    </xf>
    <xf numFmtId="38" fontId="33" fillId="9" borderId="44" xfId="2" applyFont="1" applyFill="1" applyBorder="1" applyAlignment="1" applyProtection="1">
      <alignment vertical="center" shrinkToFit="1"/>
    </xf>
    <xf numFmtId="38" fontId="17" fillId="9" borderId="15" xfId="2" applyFont="1" applyFill="1" applyBorder="1" applyAlignment="1" applyProtection="1">
      <alignment horizontal="distributed" vertical="center" shrinkToFit="1"/>
    </xf>
    <xf numFmtId="38" fontId="30" fillId="9" borderId="44" xfId="2" applyFont="1" applyFill="1" applyBorder="1" applyAlignment="1" applyProtection="1">
      <alignment vertical="center" shrinkToFit="1"/>
    </xf>
    <xf numFmtId="38" fontId="30" fillId="9" borderId="25" xfId="2" applyFont="1" applyFill="1" applyBorder="1" applyAlignment="1" applyProtection="1">
      <alignment vertical="center" shrinkToFit="1"/>
    </xf>
    <xf numFmtId="38" fontId="5" fillId="9" borderId="25" xfId="2" applyFont="1" applyFill="1" applyBorder="1" applyAlignment="1" applyProtection="1">
      <alignment horizontal="distributed" vertical="center" shrinkToFit="1"/>
    </xf>
    <xf numFmtId="38" fontId="5" fillId="9" borderId="24" xfId="2" applyFont="1" applyFill="1" applyBorder="1" applyAlignment="1" applyProtection="1">
      <alignment horizontal="distributed" vertical="center" shrinkToFit="1"/>
    </xf>
    <xf numFmtId="38" fontId="30" fillId="9" borderId="43" xfId="2" applyFont="1" applyFill="1" applyBorder="1" applyAlignment="1" applyProtection="1">
      <alignment vertical="center" shrinkToFit="1"/>
    </xf>
    <xf numFmtId="0" fontId="42" fillId="0" borderId="68" xfId="2" applyNumberFormat="1" applyFont="1" applyFill="1" applyBorder="1" applyAlignment="1" applyProtection="1">
      <alignment horizontal="center" vertical="center"/>
    </xf>
    <xf numFmtId="38" fontId="44" fillId="2" borderId="23" xfId="2" applyFont="1" applyFill="1" applyBorder="1" applyAlignment="1" applyProtection="1">
      <alignment horizontal="center" vertical="center" wrapText="1" shrinkToFit="1"/>
    </xf>
    <xf numFmtId="38" fontId="49" fillId="2" borderId="12" xfId="2" applyFont="1" applyFill="1" applyBorder="1" applyAlignment="1" applyProtection="1">
      <alignment horizontal="center" vertical="center"/>
    </xf>
    <xf numFmtId="38" fontId="15" fillId="8" borderId="8" xfId="2" applyFont="1" applyFill="1" applyBorder="1" applyAlignment="1" applyProtection="1">
      <alignment horizontal="distributed" vertical="center" justifyLastLine="1"/>
    </xf>
    <xf numFmtId="0" fontId="9" fillId="0" borderId="0" xfId="3" applyFont="1" applyBorder="1" applyProtection="1">
      <alignment vertical="center"/>
    </xf>
    <xf numFmtId="38" fontId="35" fillId="0" borderId="3" xfId="1" applyNumberFormat="1" applyFont="1" applyBorder="1" applyAlignment="1" applyProtection="1">
      <alignment vertical="center"/>
    </xf>
    <xf numFmtId="38" fontId="50" fillId="0" borderId="3" xfId="1" applyNumberFormat="1" applyFont="1" applyBorder="1" applyAlignment="1" applyProtection="1">
      <alignment vertical="center"/>
    </xf>
    <xf numFmtId="38" fontId="50" fillId="0" borderId="8" xfId="2" applyFont="1" applyFill="1" applyBorder="1" applyAlignment="1" applyProtection="1">
      <alignment horizontal="right" vertical="center"/>
    </xf>
    <xf numFmtId="38" fontId="36" fillId="0" borderId="3" xfId="2" applyFont="1" applyBorder="1" applyAlignment="1" applyProtection="1">
      <alignment vertical="center"/>
    </xf>
    <xf numFmtId="38" fontId="50" fillId="0" borderId="3" xfId="2" applyFont="1" applyBorder="1" applyAlignment="1" applyProtection="1">
      <alignment vertical="center"/>
    </xf>
    <xf numFmtId="38" fontId="5" fillId="2" borderId="28" xfId="2" applyFont="1" applyFill="1" applyBorder="1" applyAlignment="1" applyProtection="1">
      <alignment horizontal="distributed" vertical="center" shrinkToFit="1"/>
    </xf>
    <xf numFmtId="38" fontId="30" fillId="0" borderId="64" xfId="2" applyFont="1" applyFill="1" applyBorder="1" applyAlignment="1" applyProtection="1">
      <alignment vertical="center" shrinkToFit="1"/>
    </xf>
    <xf numFmtId="38" fontId="43" fillId="0" borderId="42" xfId="2" applyFont="1" applyFill="1" applyBorder="1" applyAlignment="1" applyProtection="1">
      <alignment vertical="center" shrinkToFit="1"/>
    </xf>
    <xf numFmtId="38" fontId="27" fillId="2" borderId="9" xfId="2" applyFont="1" applyFill="1" applyBorder="1" applyAlignment="1" applyProtection="1">
      <alignment horizontal="center" vertical="center" shrinkToFit="1"/>
    </xf>
    <xf numFmtId="38" fontId="44" fillId="0" borderId="12" xfId="2" applyFont="1" applyFill="1" applyBorder="1" applyAlignment="1" applyProtection="1">
      <alignment horizontal="distributed" vertical="center" shrinkToFit="1"/>
    </xf>
    <xf numFmtId="38" fontId="44" fillId="0" borderId="23" xfId="2" applyFont="1" applyFill="1" applyBorder="1" applyAlignment="1" applyProtection="1">
      <alignment horizontal="distributed" vertical="center" shrinkToFit="1"/>
    </xf>
    <xf numFmtId="38" fontId="5" fillId="2" borderId="18" xfId="2" applyFont="1" applyFill="1" applyBorder="1" applyAlignment="1" applyProtection="1">
      <alignment horizontal="distributed" vertical="center" wrapText="1" shrinkToFit="1"/>
    </xf>
    <xf numFmtId="38" fontId="44" fillId="2" borderId="11" xfId="2" applyFont="1" applyFill="1" applyBorder="1" applyAlignment="1" applyProtection="1">
      <alignment horizontal="distributed" vertical="center" wrapText="1" shrinkToFit="1"/>
    </xf>
    <xf numFmtId="38" fontId="44" fillId="2" borderId="11" xfId="2" applyFont="1" applyFill="1" applyBorder="1" applyAlignment="1" applyProtection="1">
      <alignment horizontal="distributed" vertical="center" shrinkToFit="1"/>
    </xf>
    <xf numFmtId="38" fontId="30" fillId="0" borderId="18" xfId="2" applyFont="1" applyFill="1" applyBorder="1" applyAlignment="1" applyProtection="1">
      <alignment horizontal="right" vertical="center" shrinkToFit="1"/>
    </xf>
    <xf numFmtId="38" fontId="30" fillId="0" borderId="23" xfId="2" applyFont="1" applyFill="1" applyBorder="1" applyAlignment="1" applyProtection="1">
      <alignment vertical="center" shrinkToFit="1"/>
    </xf>
    <xf numFmtId="38" fontId="30" fillId="2" borderId="23" xfId="2" applyFont="1" applyFill="1" applyBorder="1" applyAlignment="1" applyProtection="1">
      <alignment vertical="center" shrinkToFit="1"/>
    </xf>
    <xf numFmtId="38" fontId="30" fillId="2" borderId="22" xfId="2" applyFont="1" applyFill="1" applyBorder="1" applyAlignment="1" applyProtection="1">
      <alignment vertical="center" shrinkToFit="1"/>
    </xf>
    <xf numFmtId="38" fontId="44" fillId="2" borderId="12" xfId="2" applyFont="1" applyFill="1" applyBorder="1" applyAlignment="1" applyProtection="1">
      <alignment horizontal="distributed" vertical="center" wrapText="1" shrinkToFit="1"/>
    </xf>
    <xf numFmtId="38" fontId="44" fillId="2" borderId="23" xfId="2" applyFont="1" applyFill="1" applyBorder="1" applyAlignment="1" applyProtection="1">
      <alignment horizontal="distributed" vertical="center" wrapText="1" shrinkToFit="1"/>
    </xf>
    <xf numFmtId="38" fontId="44" fillId="0" borderId="12" xfId="2" applyFont="1" applyFill="1" applyBorder="1" applyAlignment="1" applyProtection="1">
      <alignment horizontal="distributed" vertical="center" wrapText="1" shrinkToFit="1"/>
    </xf>
    <xf numFmtId="38" fontId="6" fillId="0" borderId="39" xfId="2" applyFont="1" applyFill="1" applyBorder="1" applyAlignment="1" applyProtection="1">
      <alignment horizontal="left" vertical="center" shrinkToFit="1"/>
    </xf>
    <xf numFmtId="38" fontId="6" fillId="0" borderId="63" xfId="2" applyFont="1" applyFill="1" applyBorder="1" applyAlignment="1" applyProtection="1">
      <alignment horizontal="left" vertical="center" shrinkToFit="1"/>
    </xf>
    <xf numFmtId="38" fontId="5" fillId="2" borderId="13" xfId="2" applyFont="1" applyFill="1" applyBorder="1" applyAlignment="1" applyProtection="1">
      <alignment horizontal="distributed" vertical="center" shrinkToFit="1"/>
    </xf>
    <xf numFmtId="38" fontId="7" fillId="0" borderId="69" xfId="2" applyFont="1" applyFill="1" applyBorder="1" applyAlignment="1" applyProtection="1">
      <alignment vertical="center" shrinkToFit="1"/>
    </xf>
    <xf numFmtId="38" fontId="29" fillId="0" borderId="26" xfId="2" applyFont="1" applyFill="1" applyBorder="1" applyAlignment="1" applyProtection="1">
      <alignment horizontal="center" vertical="center" shrinkToFit="1"/>
    </xf>
    <xf numFmtId="38" fontId="5" fillId="2" borderId="9" xfId="2" applyFont="1" applyFill="1" applyBorder="1" applyAlignment="1" applyProtection="1">
      <alignment vertical="center" shrinkToFit="1"/>
    </xf>
    <xf numFmtId="38" fontId="5" fillId="2" borderId="29" xfId="2" applyFont="1" applyFill="1" applyBorder="1" applyAlignment="1" applyProtection="1">
      <alignment vertical="center" shrinkToFit="1"/>
    </xf>
    <xf numFmtId="38" fontId="30" fillId="2" borderId="29" xfId="2" applyFont="1" applyFill="1" applyBorder="1" applyAlignment="1" applyProtection="1">
      <alignment vertical="center" shrinkToFit="1"/>
    </xf>
    <xf numFmtId="38" fontId="5" fillId="2" borderId="30" xfId="2" applyFont="1" applyFill="1" applyBorder="1" applyAlignment="1" applyProtection="1">
      <alignment vertical="center" shrinkToFit="1"/>
    </xf>
    <xf numFmtId="38" fontId="30" fillId="2" borderId="70" xfId="2" applyFont="1" applyFill="1" applyBorder="1" applyAlignment="1" applyProtection="1">
      <alignment vertical="center" shrinkToFit="1"/>
    </xf>
    <xf numFmtId="38" fontId="5" fillId="0" borderId="18" xfId="2" applyFont="1" applyFill="1" applyBorder="1" applyAlignment="1" applyProtection="1">
      <alignment vertical="center" shrinkToFit="1"/>
    </xf>
    <xf numFmtId="38" fontId="5" fillId="0" borderId="11" xfId="2" applyFont="1" applyFill="1" applyBorder="1" applyAlignment="1" applyProtection="1">
      <alignment vertical="center" shrinkToFit="1"/>
    </xf>
    <xf numFmtId="38" fontId="5" fillId="2" borderId="18" xfId="2" applyFont="1" applyFill="1" applyBorder="1" applyAlignment="1" applyProtection="1">
      <alignment vertical="center" shrinkToFit="1"/>
    </xf>
    <xf numFmtId="38" fontId="30" fillId="2" borderId="18" xfId="2" applyFont="1" applyFill="1" applyBorder="1" applyAlignment="1" applyProtection="1">
      <alignment vertical="center" shrinkToFit="1"/>
    </xf>
    <xf numFmtId="38" fontId="5" fillId="2" borderId="11" xfId="2" applyFont="1" applyFill="1" applyBorder="1" applyAlignment="1" applyProtection="1">
      <alignment vertical="center" shrinkToFit="1"/>
    </xf>
    <xf numFmtId="38" fontId="30" fillId="2" borderId="61" xfId="2" applyFont="1" applyFill="1" applyBorder="1" applyAlignment="1" applyProtection="1">
      <alignment vertical="center" shrinkToFit="1"/>
    </xf>
    <xf numFmtId="38" fontId="30" fillId="0" borderId="61" xfId="2" applyFont="1" applyFill="1" applyBorder="1" applyAlignment="1" applyProtection="1">
      <alignment horizontal="right" vertical="center" shrinkToFit="1"/>
    </xf>
    <xf numFmtId="38" fontId="5" fillId="0" borderId="1" xfId="2" applyFont="1" applyFill="1" applyBorder="1" applyAlignment="1" applyProtection="1">
      <alignment vertical="center" shrinkToFit="1"/>
    </xf>
    <xf numFmtId="38" fontId="26" fillId="0" borderId="27" xfId="2" applyFont="1" applyFill="1" applyBorder="1" applyAlignment="1" applyProtection="1">
      <alignment horizontal="center" vertical="center" shrinkToFit="1"/>
    </xf>
    <xf numFmtId="38" fontId="31" fillId="0" borderId="18" xfId="2" applyFont="1" applyFill="1" applyBorder="1" applyAlignment="1" applyProtection="1">
      <alignment horizontal="right" vertical="center" shrinkToFit="1"/>
    </xf>
    <xf numFmtId="38" fontId="20" fillId="10" borderId="71" xfId="2" applyFont="1" applyFill="1" applyBorder="1" applyAlignment="1" applyProtection="1">
      <alignment horizontal="center" vertical="center" shrinkToFit="1"/>
    </xf>
    <xf numFmtId="38" fontId="20" fillId="11" borderId="72" xfId="2" applyFont="1" applyFill="1" applyBorder="1" applyAlignment="1" applyProtection="1">
      <alignment horizontal="center" vertical="center"/>
    </xf>
    <xf numFmtId="38" fontId="20" fillId="11" borderId="73" xfId="2" applyFont="1" applyFill="1" applyBorder="1" applyAlignment="1" applyProtection="1">
      <alignment horizontal="center" vertical="center"/>
    </xf>
    <xf numFmtId="38" fontId="30" fillId="0" borderId="38" xfId="2" applyFont="1" applyFill="1" applyBorder="1" applyAlignment="1" applyProtection="1">
      <alignment horizontal="center" vertical="center" shrinkToFit="1"/>
    </xf>
    <xf numFmtId="38" fontId="44" fillId="0" borderId="47" xfId="2" applyFont="1" applyFill="1" applyBorder="1" applyAlignment="1" applyProtection="1">
      <alignment horizontal="distributed" vertical="center" shrinkToFit="1"/>
    </xf>
    <xf numFmtId="38" fontId="31" fillId="0" borderId="42" xfId="2" applyFont="1" applyFill="1" applyBorder="1" applyAlignment="1" applyProtection="1">
      <alignment vertical="center" shrinkToFit="1"/>
    </xf>
    <xf numFmtId="38" fontId="30" fillId="0" borderId="36" xfId="2" applyFont="1" applyFill="1" applyBorder="1" applyAlignment="1" applyProtection="1">
      <alignment horizontal="center" vertical="center" shrinkToFit="1"/>
    </xf>
    <xf numFmtId="38" fontId="31" fillId="0" borderId="41" xfId="2" applyFont="1" applyFill="1" applyBorder="1" applyAlignment="1" applyProtection="1">
      <alignment vertical="center" shrinkToFit="1"/>
    </xf>
    <xf numFmtId="38" fontId="32" fillId="13" borderId="74" xfId="2" applyFont="1" applyFill="1" applyBorder="1" applyAlignment="1" applyProtection="1">
      <alignment horizontal="right" vertical="center" shrinkToFit="1"/>
    </xf>
    <xf numFmtId="38" fontId="28" fillId="13" borderId="75" xfId="2" applyFont="1" applyFill="1" applyBorder="1" applyAlignment="1" applyProtection="1">
      <alignment horizontal="distributed" vertical="center" shrinkToFit="1"/>
    </xf>
    <xf numFmtId="38" fontId="32" fillId="13" borderId="76" xfId="2" applyFont="1" applyFill="1" applyBorder="1" applyAlignment="1" applyProtection="1">
      <alignment vertical="center" shrinkToFit="1"/>
    </xf>
    <xf numFmtId="38" fontId="33" fillId="13" borderId="77" xfId="2" applyFont="1" applyFill="1" applyBorder="1" applyAlignment="1" applyProtection="1">
      <alignment vertical="center" shrinkToFit="1"/>
    </xf>
    <xf numFmtId="38" fontId="32" fillId="13" borderId="76" xfId="2" applyFont="1" applyFill="1" applyBorder="1" applyAlignment="1" applyProtection="1">
      <alignment horizontal="right" vertical="center" shrinkToFit="1"/>
    </xf>
    <xf numFmtId="38" fontId="28" fillId="13" borderId="78" xfId="2" applyFont="1" applyFill="1" applyBorder="1" applyAlignment="1" applyProtection="1">
      <alignment horizontal="distributed" vertical="center" shrinkToFit="1"/>
    </xf>
    <xf numFmtId="38" fontId="33" fillId="13" borderId="79" xfId="2" applyFont="1" applyFill="1" applyBorder="1" applyAlignment="1" applyProtection="1">
      <alignment vertical="center" shrinkToFit="1"/>
    </xf>
    <xf numFmtId="38" fontId="30" fillId="13" borderId="74" xfId="2" applyFont="1" applyFill="1" applyBorder="1" applyAlignment="1" applyProtection="1">
      <alignment horizontal="right" vertical="center" shrinkToFit="1"/>
    </xf>
    <xf numFmtId="38" fontId="29" fillId="13" borderId="75" xfId="2" applyFont="1" applyFill="1" applyBorder="1" applyAlignment="1" applyProtection="1">
      <alignment horizontal="distributed" vertical="center" shrinkToFit="1"/>
    </xf>
    <xf numFmtId="38" fontId="30" fillId="13" borderId="76" xfId="2" applyFont="1" applyFill="1" applyBorder="1" applyAlignment="1" applyProtection="1">
      <alignment horizontal="right" vertical="center" shrinkToFit="1"/>
    </xf>
    <xf numFmtId="38" fontId="33" fillId="13" borderId="77" xfId="2" applyFont="1" applyFill="1" applyBorder="1" applyAlignment="1" applyProtection="1">
      <alignment horizontal="right" vertical="center" shrinkToFit="1"/>
    </xf>
    <xf numFmtId="38" fontId="29" fillId="13" borderId="78" xfId="2" applyFont="1" applyFill="1" applyBorder="1" applyAlignment="1" applyProtection="1">
      <alignment horizontal="distributed" vertical="center" shrinkToFit="1"/>
    </xf>
    <xf numFmtId="38" fontId="33" fillId="13" borderId="79" xfId="2" applyFont="1" applyFill="1" applyBorder="1" applyAlignment="1" applyProtection="1">
      <alignment horizontal="right" vertical="center" shrinkToFit="1"/>
    </xf>
    <xf numFmtId="38" fontId="39" fillId="13" borderId="75" xfId="2" applyFont="1" applyFill="1" applyBorder="1" applyAlignment="1" applyProtection="1">
      <alignment horizontal="distributed" vertical="center" shrinkToFit="1"/>
    </xf>
    <xf numFmtId="38" fontId="30" fillId="13" borderId="77" xfId="2" applyFont="1" applyFill="1" applyBorder="1" applyAlignment="1" applyProtection="1">
      <alignment horizontal="right" vertical="center" shrinkToFit="1"/>
    </xf>
    <xf numFmtId="38" fontId="30" fillId="13" borderId="76" xfId="2" applyFont="1" applyFill="1" applyBorder="1" applyAlignment="1" applyProtection="1">
      <alignment vertical="center" shrinkToFit="1"/>
    </xf>
    <xf numFmtId="38" fontId="39" fillId="13" borderId="78" xfId="2" applyFont="1" applyFill="1" applyBorder="1" applyAlignment="1" applyProtection="1">
      <alignment horizontal="distributed" vertical="center" shrinkToFit="1"/>
    </xf>
    <xf numFmtId="38" fontId="30" fillId="13" borderId="79" xfId="2" applyFont="1" applyFill="1" applyBorder="1" applyAlignment="1" applyProtection="1">
      <alignment horizontal="right" vertical="center" shrinkToFit="1"/>
    </xf>
    <xf numFmtId="38" fontId="7" fillId="14" borderId="0" xfId="2" applyFont="1" applyFill="1" applyBorder="1" applyAlignment="1" applyProtection="1">
      <alignment vertical="center" shrinkToFit="1"/>
    </xf>
    <xf numFmtId="38" fontId="32" fillId="13" borderId="80" xfId="2" applyFont="1" applyFill="1" applyBorder="1" applyAlignment="1" applyProtection="1">
      <alignment horizontal="right" vertical="center" shrinkToFit="1"/>
    </xf>
    <xf numFmtId="38" fontId="28" fillId="13" borderId="81" xfId="2" applyFont="1" applyFill="1" applyBorder="1" applyAlignment="1" applyProtection="1">
      <alignment horizontal="distributed" vertical="center" shrinkToFit="1"/>
    </xf>
    <xf numFmtId="38" fontId="33" fillId="13" borderId="74" xfId="2" applyFont="1" applyFill="1" applyBorder="1" applyAlignment="1" applyProtection="1">
      <alignment vertical="center" shrinkToFit="1"/>
    </xf>
    <xf numFmtId="38" fontId="28" fillId="13" borderId="74" xfId="2" applyFont="1" applyFill="1" applyBorder="1" applyAlignment="1" applyProtection="1">
      <alignment horizontal="distributed" vertical="center" shrinkToFit="1"/>
    </xf>
    <xf numFmtId="38" fontId="33" fillId="13" borderId="80" xfId="2" applyFont="1" applyFill="1" applyBorder="1" applyAlignment="1" applyProtection="1">
      <alignment vertical="center" shrinkToFit="1"/>
    </xf>
    <xf numFmtId="38" fontId="41" fillId="13" borderId="81" xfId="2" applyFont="1" applyFill="1" applyBorder="1" applyAlignment="1" applyProtection="1">
      <alignment horizontal="distributed" vertical="center" shrinkToFit="1"/>
    </xf>
    <xf numFmtId="38" fontId="32" fillId="13" borderId="81" xfId="2" applyFont="1" applyFill="1" applyBorder="1" applyAlignment="1" applyProtection="1">
      <alignment horizontal="center" vertical="center" shrinkToFit="1"/>
    </xf>
    <xf numFmtId="38" fontId="32" fillId="13" borderId="77" xfId="2" applyFont="1" applyFill="1" applyBorder="1" applyAlignment="1" applyProtection="1">
      <alignment horizontal="right" vertical="center" shrinkToFit="1"/>
    </xf>
    <xf numFmtId="38" fontId="28" fillId="13" borderId="74" xfId="2" applyFont="1" applyFill="1" applyBorder="1" applyAlignment="1" applyProtection="1">
      <alignment horizontal="center" vertical="center" shrinkToFit="1"/>
    </xf>
    <xf numFmtId="38" fontId="33" fillId="13" borderId="74" xfId="2" applyFont="1" applyFill="1" applyBorder="1" applyAlignment="1" applyProtection="1">
      <alignment horizontal="right" vertical="center" shrinkToFit="1"/>
    </xf>
    <xf numFmtId="38" fontId="28" fillId="13" borderId="81" xfId="2" applyFont="1" applyFill="1" applyBorder="1" applyAlignment="1" applyProtection="1">
      <alignment horizontal="center" vertical="center" shrinkToFit="1"/>
    </xf>
    <xf numFmtId="38" fontId="33" fillId="13" borderId="80" xfId="2" applyFont="1" applyFill="1" applyBorder="1" applyAlignment="1" applyProtection="1">
      <alignment horizontal="right" vertical="center" shrinkToFit="1"/>
    </xf>
    <xf numFmtId="38" fontId="32" fillId="13" borderId="82" xfId="2" applyFont="1" applyFill="1" applyBorder="1" applyAlignment="1" applyProtection="1">
      <alignment vertical="center" shrinkToFit="1"/>
    </xf>
    <xf numFmtId="38" fontId="41" fillId="13" borderId="80" xfId="2" applyFont="1" applyFill="1" applyBorder="1" applyAlignment="1" applyProtection="1">
      <alignment vertical="center" shrinkToFit="1"/>
    </xf>
    <xf numFmtId="38" fontId="38" fillId="13" borderId="78" xfId="2" applyFont="1" applyFill="1" applyBorder="1" applyAlignment="1" applyProtection="1">
      <alignment horizontal="center" vertical="center" shrinkToFit="1"/>
    </xf>
    <xf numFmtId="38" fontId="38" fillId="13" borderId="75" xfId="2" applyFont="1" applyFill="1" applyBorder="1" applyAlignment="1" applyProtection="1">
      <alignment horizontal="center" vertical="center" shrinkToFit="1"/>
    </xf>
    <xf numFmtId="38" fontId="32" fillId="13" borderId="79" xfId="2" applyFont="1" applyFill="1" applyBorder="1" applyAlignment="1" applyProtection="1">
      <alignment horizontal="right" vertical="center" shrinkToFit="1"/>
    </xf>
    <xf numFmtId="38" fontId="36" fillId="13" borderId="83" xfId="2" applyFont="1" applyFill="1" applyBorder="1" applyAlignment="1" applyProtection="1">
      <alignment vertical="center" shrinkToFit="1"/>
    </xf>
    <xf numFmtId="38" fontId="28" fillId="13" borderId="84" xfId="2" applyFont="1" applyFill="1" applyBorder="1" applyAlignment="1" applyProtection="1">
      <alignment horizontal="distributed" vertical="center" shrinkToFit="1"/>
    </xf>
    <xf numFmtId="38" fontId="32" fillId="13" borderId="85" xfId="2" applyFont="1" applyFill="1" applyBorder="1" applyAlignment="1" applyProtection="1">
      <alignment horizontal="right" vertical="center" shrinkToFit="1"/>
    </xf>
    <xf numFmtId="38" fontId="33" fillId="13" borderId="86" xfId="2" applyFont="1" applyFill="1" applyBorder="1" applyAlignment="1" applyProtection="1">
      <alignment horizontal="right" vertical="center" shrinkToFit="1"/>
    </xf>
    <xf numFmtId="38" fontId="28" fillId="13" borderId="87" xfId="2" applyFont="1" applyFill="1" applyBorder="1" applyAlignment="1" applyProtection="1">
      <alignment horizontal="distributed" vertical="center" shrinkToFit="1"/>
    </xf>
    <xf numFmtId="38" fontId="33" fillId="13" borderId="88" xfId="2" applyFont="1" applyFill="1" applyBorder="1" applyAlignment="1" applyProtection="1">
      <alignment horizontal="right" vertical="center" shrinkToFit="1"/>
    </xf>
    <xf numFmtId="38" fontId="20" fillId="13" borderId="9" xfId="2" applyFont="1" applyFill="1" applyBorder="1" applyAlignment="1" applyProtection="1">
      <alignment horizontal="center" vertical="center"/>
    </xf>
    <xf numFmtId="38" fontId="36" fillId="13" borderId="10" xfId="2" applyFont="1" applyFill="1" applyBorder="1" applyAlignment="1" applyProtection="1">
      <alignment horizontal="right" vertical="center"/>
    </xf>
    <xf numFmtId="38" fontId="51" fillId="13" borderId="10" xfId="2" applyFont="1" applyFill="1" applyBorder="1" applyAlignment="1" applyProtection="1">
      <alignment horizontal="right" vertical="center"/>
    </xf>
    <xf numFmtId="38" fontId="36" fillId="13" borderId="13" xfId="2" applyFont="1" applyFill="1" applyBorder="1" applyAlignment="1" applyProtection="1">
      <alignment horizontal="right" vertical="center"/>
    </xf>
    <xf numFmtId="38" fontId="51" fillId="13" borderId="13" xfId="2" applyFont="1" applyFill="1" applyBorder="1" applyAlignment="1" applyProtection="1">
      <alignment horizontal="right" vertical="center"/>
    </xf>
    <xf numFmtId="38" fontId="36" fillId="13" borderId="3" xfId="2" applyFont="1" applyFill="1" applyBorder="1" applyAlignment="1" applyProtection="1">
      <alignment horizontal="right" vertical="center"/>
    </xf>
    <xf numFmtId="38" fontId="36" fillId="13" borderId="7" xfId="2" applyFont="1" applyFill="1" applyBorder="1" applyAlignment="1" applyProtection="1">
      <alignment horizontal="right" vertical="center"/>
    </xf>
    <xf numFmtId="38" fontId="44" fillId="2" borderId="12" xfId="2" applyFont="1" applyFill="1" applyBorder="1" applyAlignment="1" applyProtection="1">
      <alignment horizontal="center" vertical="center" wrapText="1"/>
    </xf>
    <xf numFmtId="38" fontId="32" fillId="0" borderId="38" xfId="2" applyFont="1" applyFill="1" applyBorder="1" applyAlignment="1" applyProtection="1">
      <alignment horizontal="right" vertical="center" shrinkToFit="1"/>
    </xf>
    <xf numFmtId="38" fontId="32" fillId="0" borderId="36" xfId="2" applyFont="1" applyFill="1" applyBorder="1" applyAlignment="1" applyProtection="1">
      <alignment horizontal="right" vertical="center" shrinkToFit="1"/>
    </xf>
    <xf numFmtId="38" fontId="31" fillId="0" borderId="45" xfId="2" applyFont="1" applyFill="1" applyBorder="1" applyAlignment="1" applyProtection="1">
      <alignment horizontal="right" vertical="center" shrinkToFit="1"/>
    </xf>
    <xf numFmtId="38" fontId="31" fillId="0" borderId="45" xfId="2" applyFont="1" applyFill="1" applyBorder="1" applyAlignment="1" applyProtection="1">
      <alignment horizontal="right" vertical="center" shrinkToFit="1"/>
      <protection locked="0"/>
    </xf>
    <xf numFmtId="38" fontId="31" fillId="0" borderId="43" xfId="2" applyFont="1" applyFill="1" applyBorder="1" applyAlignment="1" applyProtection="1">
      <alignment vertical="center" shrinkToFit="1"/>
    </xf>
    <xf numFmtId="38" fontId="44" fillId="2" borderId="12" xfId="2" applyFont="1" applyFill="1" applyBorder="1" applyAlignment="1" applyProtection="1">
      <alignment horizontal="distributed" vertical="center" shrinkToFit="1"/>
    </xf>
    <xf numFmtId="38" fontId="31" fillId="0" borderId="43" xfId="2" applyFont="1" applyFill="1" applyBorder="1" applyAlignment="1" applyProtection="1">
      <alignment horizontal="right" vertical="center" shrinkToFit="1"/>
    </xf>
    <xf numFmtId="38" fontId="33" fillId="13" borderId="88" xfId="2" applyFont="1" applyFill="1" applyBorder="1" applyAlignment="1" applyProtection="1">
      <alignment horizontal="right" vertical="center" shrinkToFit="1"/>
    </xf>
    <xf numFmtId="38" fontId="33" fillId="13" borderId="79" xfId="2" applyFont="1" applyFill="1" applyBorder="1" applyAlignment="1" applyProtection="1">
      <alignment horizontal="right" vertical="center" shrinkToFit="1"/>
    </xf>
    <xf numFmtId="38" fontId="33" fillId="13" borderId="79" xfId="2" applyFont="1" applyFill="1" applyBorder="1" applyAlignment="1" applyProtection="1">
      <alignment vertical="center" shrinkToFit="1"/>
    </xf>
    <xf numFmtId="38" fontId="34" fillId="0" borderId="46" xfId="2" applyFont="1" applyFill="1" applyBorder="1" applyAlignment="1" applyProtection="1">
      <alignment vertical="center" shrinkToFit="1"/>
    </xf>
    <xf numFmtId="38" fontId="43" fillId="0" borderId="42" xfId="2" applyFont="1" applyFill="1" applyBorder="1" applyAlignment="1" applyProtection="1">
      <alignment horizontal="right" vertical="center" shrinkToFit="1"/>
    </xf>
    <xf numFmtId="38" fontId="35" fillId="0" borderId="41" xfId="2" applyFont="1" applyFill="1" applyBorder="1" applyAlignment="1" applyProtection="1">
      <alignment horizontal="right" vertical="center" shrinkToFit="1"/>
    </xf>
    <xf numFmtId="38" fontId="35" fillId="0" borderId="46" xfId="2" applyFont="1" applyFill="1" applyBorder="1" applyAlignment="1" applyProtection="1">
      <alignment vertical="center" shrinkToFit="1"/>
    </xf>
    <xf numFmtId="38" fontId="43" fillId="2" borderId="34" xfId="2" applyFont="1" applyFill="1" applyBorder="1" applyAlignment="1" applyProtection="1">
      <alignment vertical="center" shrinkToFit="1"/>
    </xf>
    <xf numFmtId="38" fontId="37" fillId="0" borderId="89" xfId="2" applyFont="1" applyFill="1" applyBorder="1" applyAlignment="1" applyProtection="1">
      <alignment horizontal="right" vertical="center" shrinkToFit="1"/>
    </xf>
    <xf numFmtId="38" fontId="35" fillId="0" borderId="89" xfId="2" applyFont="1" applyFill="1" applyBorder="1" applyAlignment="1" applyProtection="1">
      <alignment horizontal="right" vertical="center" shrinkToFit="1"/>
    </xf>
    <xf numFmtId="38" fontId="31" fillId="0" borderId="89" xfId="2" applyFont="1" applyFill="1" applyBorder="1" applyAlignment="1" applyProtection="1">
      <alignment vertical="center" shrinkToFit="1"/>
      <protection locked="0"/>
    </xf>
    <xf numFmtId="38" fontId="34" fillId="0" borderId="52" xfId="2" applyFont="1" applyFill="1" applyBorder="1" applyAlignment="1" applyProtection="1">
      <alignment horizontal="right" vertical="center" shrinkToFit="1"/>
    </xf>
    <xf numFmtId="38" fontId="34" fillId="0" borderId="43" xfId="2" applyFont="1" applyFill="1" applyBorder="1" applyAlignment="1" applyProtection="1">
      <alignment horizontal="right" vertical="center" shrinkToFit="1"/>
    </xf>
    <xf numFmtId="38" fontId="34" fillId="2" borderId="37" xfId="2" applyFont="1" applyFill="1" applyBorder="1" applyAlignment="1" applyProtection="1">
      <alignment horizontal="right" vertical="center" shrinkToFit="1"/>
    </xf>
    <xf numFmtId="38" fontId="31" fillId="2" borderId="37" xfId="2" applyFont="1" applyFill="1" applyBorder="1" applyAlignment="1" applyProtection="1">
      <alignment horizontal="right" vertical="center" shrinkToFit="1"/>
    </xf>
    <xf numFmtId="38" fontId="31" fillId="2" borderId="40" xfId="2" applyFont="1" applyFill="1" applyBorder="1" applyAlignment="1" applyProtection="1">
      <alignment horizontal="right" vertical="center" shrinkToFit="1"/>
    </xf>
    <xf numFmtId="38" fontId="34" fillId="2" borderId="52" xfId="2" applyFont="1" applyFill="1" applyBorder="1" applyAlignment="1" applyProtection="1">
      <alignment horizontal="center" vertical="center" shrinkToFit="1"/>
    </xf>
    <xf numFmtId="38" fontId="34" fillId="2" borderId="52" xfId="2" applyFont="1" applyFill="1" applyBorder="1" applyAlignment="1" applyProtection="1">
      <alignment horizontal="right" vertical="center" shrinkToFit="1"/>
    </xf>
    <xf numFmtId="38" fontId="30" fillId="0" borderId="37" xfId="2" applyFont="1" applyFill="1" applyBorder="1" applyAlignment="1" applyProtection="1">
      <alignment horizontal="right" vertical="center" shrinkToFit="1"/>
    </xf>
    <xf numFmtId="186" fontId="42" fillId="0" borderId="90" xfId="2" applyNumberFormat="1" applyFont="1" applyFill="1" applyBorder="1" applyAlignment="1" applyProtection="1">
      <alignment horizontal="center" vertical="center" shrinkToFit="1"/>
      <protection locked="0"/>
    </xf>
    <xf numFmtId="38" fontId="5" fillId="0" borderId="12" xfId="2" applyFont="1" applyFill="1" applyBorder="1" applyAlignment="1" applyProtection="1">
      <alignment horizontal="distributed" vertical="center" shrinkToFit="1"/>
    </xf>
    <xf numFmtId="38" fontId="31" fillId="0" borderId="44" xfId="2" applyFont="1" applyFill="1" applyBorder="1" applyAlignment="1" applyProtection="1">
      <alignment horizontal="right" vertical="center" shrinkToFit="1"/>
    </xf>
    <xf numFmtId="38" fontId="7" fillId="2" borderId="38" xfId="2" applyFont="1" applyFill="1" applyBorder="1" applyAlignment="1" applyProtection="1">
      <alignment horizontal="right" vertical="center" shrinkToFit="1"/>
    </xf>
    <xf numFmtId="38" fontId="31" fillId="0" borderId="61" xfId="2" applyFont="1" applyFill="1" applyBorder="1" applyAlignment="1" applyProtection="1">
      <alignment vertical="center" shrinkToFit="1"/>
    </xf>
    <xf numFmtId="38" fontId="5" fillId="0" borderId="23" xfId="2" applyFont="1" applyFill="1" applyBorder="1" applyAlignment="1" applyProtection="1">
      <alignment horizontal="distributed" vertical="center" shrinkToFit="1"/>
    </xf>
    <xf numFmtId="38" fontId="5" fillId="2" borderId="23" xfId="2" applyFont="1" applyFill="1" applyBorder="1" applyAlignment="1" applyProtection="1">
      <alignment horizontal="distributed" vertical="center" wrapText="1" shrinkToFit="1"/>
    </xf>
    <xf numFmtId="38" fontId="44" fillId="2" borderId="23" xfId="2" applyFont="1" applyFill="1" applyBorder="1" applyAlignment="1" applyProtection="1">
      <alignment horizontal="distributed" vertical="center" shrinkToFit="1"/>
    </xf>
    <xf numFmtId="38" fontId="1" fillId="2" borderId="11" xfId="2" applyFont="1" applyFill="1" applyBorder="1" applyAlignment="1" applyProtection="1">
      <alignment horizontal="distributed" vertical="center" shrinkToFit="1"/>
    </xf>
    <xf numFmtId="38" fontId="1" fillId="0" borderId="23" xfId="2" applyFont="1" applyFill="1" applyBorder="1" applyAlignment="1" applyProtection="1">
      <alignment horizontal="distributed" vertical="center" shrinkToFit="1"/>
    </xf>
    <xf numFmtId="38" fontId="1" fillId="0" borderId="21" xfId="2" applyFont="1" applyFill="1" applyBorder="1" applyAlignment="1" applyProtection="1">
      <alignment horizontal="distributed" vertical="center" shrinkToFit="1"/>
    </xf>
    <xf numFmtId="38" fontId="5" fillId="2" borderId="12" xfId="2" applyFont="1" applyFill="1" applyBorder="1" applyAlignment="1" applyProtection="1">
      <alignment vertical="center" shrinkToFit="1"/>
    </xf>
    <xf numFmtId="38" fontId="1" fillId="0" borderId="12" xfId="2" applyFont="1" applyFill="1" applyBorder="1" applyAlignment="1" applyProtection="1">
      <alignment horizontal="distributed" vertical="center" shrinkToFit="1"/>
    </xf>
    <xf numFmtId="38" fontId="1" fillId="0" borderId="26" xfId="2" applyFont="1" applyFill="1" applyBorder="1" applyAlignment="1" applyProtection="1">
      <alignment horizontal="distributed" vertical="center" shrinkToFit="1"/>
    </xf>
    <xf numFmtId="38" fontId="1" fillId="2" borderId="18" xfId="2" applyFont="1" applyFill="1" applyBorder="1" applyAlignment="1" applyProtection="1">
      <alignment horizontal="distributed" vertical="center" wrapText="1" shrinkToFit="1"/>
    </xf>
    <xf numFmtId="38" fontId="1" fillId="2" borderId="23" xfId="2" applyFont="1" applyFill="1" applyBorder="1" applyAlignment="1" applyProtection="1">
      <alignment horizontal="distributed" vertical="center" shrinkToFit="1"/>
    </xf>
    <xf numFmtId="38" fontId="30" fillId="13" borderId="79" xfId="2" applyFont="1" applyFill="1" applyBorder="1" applyAlignment="1" applyProtection="1">
      <alignment vertical="center" shrinkToFit="1"/>
    </xf>
    <xf numFmtId="38" fontId="1" fillId="2" borderId="111" xfId="2" applyFont="1" applyFill="1" applyBorder="1" applyAlignment="1" applyProtection="1">
      <alignment horizontal="distributed" vertical="center" shrinkToFit="1"/>
    </xf>
    <xf numFmtId="38" fontId="31" fillId="0" borderId="112" xfId="2" applyFont="1" applyFill="1" applyBorder="1" applyAlignment="1" applyProtection="1">
      <alignment vertical="center" shrinkToFit="1"/>
      <protection locked="0"/>
    </xf>
    <xf numFmtId="38" fontId="1" fillId="2" borderId="113" xfId="2" applyFont="1" applyFill="1" applyBorder="1" applyAlignment="1" applyProtection="1">
      <alignment horizontal="distributed" vertical="center" shrinkToFit="1"/>
    </xf>
    <xf numFmtId="38" fontId="31" fillId="0" borderId="114" xfId="2" applyFont="1" applyFill="1" applyBorder="1" applyAlignment="1" applyProtection="1">
      <alignment vertical="center" shrinkToFit="1"/>
      <protection locked="0"/>
    </xf>
    <xf numFmtId="38" fontId="1" fillId="2" borderId="115" xfId="2" applyFont="1" applyFill="1" applyBorder="1" applyAlignment="1" applyProtection="1">
      <alignment horizontal="distributed" vertical="center" shrinkToFit="1"/>
    </xf>
    <xf numFmtId="38" fontId="31" fillId="0" borderId="116" xfId="2" applyFont="1" applyFill="1" applyBorder="1" applyAlignment="1" applyProtection="1">
      <alignment vertical="center" shrinkToFit="1"/>
      <protection locked="0"/>
    </xf>
    <xf numFmtId="38" fontId="29" fillId="13" borderId="117" xfId="2" applyFont="1" applyFill="1" applyBorder="1" applyAlignment="1" applyProtection="1">
      <alignment horizontal="distributed" vertical="center" shrinkToFit="1"/>
    </xf>
    <xf numFmtId="38" fontId="30" fillId="13" borderId="118" xfId="2" applyFont="1" applyFill="1" applyBorder="1" applyAlignment="1" applyProtection="1">
      <alignment vertical="center" shrinkToFit="1"/>
    </xf>
    <xf numFmtId="38" fontId="33" fillId="13" borderId="119" xfId="2" applyFont="1" applyFill="1" applyBorder="1" applyAlignment="1" applyProtection="1">
      <alignment vertical="center" shrinkToFit="1"/>
    </xf>
    <xf numFmtId="38" fontId="19" fillId="15" borderId="2" xfId="1" applyNumberFormat="1" applyFont="1" applyFill="1" applyBorder="1" applyAlignment="1" applyProtection="1">
      <alignment horizontal="center" vertical="center" shrinkToFit="1"/>
      <protection locked="0"/>
    </xf>
    <xf numFmtId="38" fontId="36" fillId="15" borderId="3" xfId="2" applyFont="1" applyFill="1" applyBorder="1" applyAlignment="1" applyProtection="1">
      <alignment vertical="center"/>
    </xf>
    <xf numFmtId="38" fontId="50" fillId="15" borderId="3" xfId="2" applyFont="1" applyFill="1" applyBorder="1" applyAlignment="1" applyProtection="1">
      <alignment vertical="center"/>
    </xf>
    <xf numFmtId="38" fontId="44" fillId="2" borderId="18" xfId="2" applyFont="1" applyFill="1" applyBorder="1" applyAlignment="1" applyProtection="1">
      <alignment horizontal="distributed" vertical="center" shrinkToFit="1"/>
    </xf>
    <xf numFmtId="38" fontId="44" fillId="2" borderId="23" xfId="2" applyFont="1" applyFill="1" applyBorder="1" applyAlignment="1" applyProtection="1">
      <alignment horizontal="distributed" vertical="center" shrinkToFit="1"/>
    </xf>
    <xf numFmtId="38" fontId="52" fillId="2" borderId="23" xfId="2" applyFont="1" applyFill="1" applyBorder="1" applyAlignment="1" applyProtection="1">
      <alignment horizontal="distributed" vertical="center" shrinkToFit="1"/>
    </xf>
    <xf numFmtId="38" fontId="44" fillId="0" borderId="25" xfId="2" applyFont="1" applyFill="1" applyBorder="1" applyAlignment="1" applyProtection="1">
      <alignment horizontal="distributed" vertical="center" shrinkToFit="1"/>
    </xf>
    <xf numFmtId="38" fontId="44" fillId="0" borderId="23" xfId="2" applyFont="1" applyFill="1" applyBorder="1" applyAlignment="1" applyProtection="1">
      <alignment horizontal="distributed" vertical="center" wrapText="1" shrinkToFit="1"/>
    </xf>
    <xf numFmtId="38" fontId="1" fillId="2" borderId="18" xfId="2" applyFont="1" applyFill="1" applyBorder="1" applyAlignment="1" applyProtection="1">
      <alignment horizontal="distributed" vertical="center" shrinkToFit="1"/>
    </xf>
    <xf numFmtId="38" fontId="1" fillId="2" borderId="11" xfId="2" applyFont="1" applyFill="1" applyBorder="1" applyAlignment="1" applyProtection="1">
      <alignment horizontal="distributed" vertical="center" shrinkToFit="1"/>
    </xf>
    <xf numFmtId="38" fontId="30" fillId="2" borderId="48" xfId="2" applyFont="1" applyFill="1" applyBorder="1" applyAlignment="1" applyProtection="1">
      <alignment horizontal="center" vertical="center" shrinkToFit="1"/>
    </xf>
    <xf numFmtId="38" fontId="1" fillId="2" borderId="16" xfId="2" applyFont="1" applyFill="1" applyBorder="1" applyAlignment="1" applyProtection="1">
      <alignment horizontal="distributed" vertical="center" shrinkToFit="1"/>
    </xf>
    <xf numFmtId="38" fontId="31" fillId="0" borderId="52" xfId="2" applyFont="1" applyFill="1" applyBorder="1" applyAlignment="1" applyProtection="1">
      <alignment horizontal="right" vertical="center" shrinkToFit="1"/>
    </xf>
    <xf numFmtId="38" fontId="31" fillId="0" borderId="55" xfId="2" applyFont="1" applyFill="1" applyBorder="1" applyAlignment="1" applyProtection="1">
      <alignment horizontal="right" vertical="center" shrinkToFit="1"/>
      <protection locked="0"/>
    </xf>
    <xf numFmtId="38" fontId="31" fillId="0" borderId="120" xfId="2" applyFont="1" applyFill="1" applyBorder="1" applyAlignment="1" applyProtection="1">
      <alignment horizontal="right" vertical="center" shrinkToFit="1"/>
    </xf>
    <xf numFmtId="38" fontId="28" fillId="0" borderId="0" xfId="2" applyFont="1" applyAlignment="1" applyProtection="1">
      <alignment horizontal="distributed" shrinkToFit="1"/>
    </xf>
    <xf numFmtId="55" fontId="54" fillId="0" borderId="0" xfId="3" applyNumberFormat="1" applyFont="1" applyAlignment="1" applyProtection="1">
      <alignment horizontal="right" vertical="center"/>
    </xf>
    <xf numFmtId="38" fontId="30" fillId="0" borderId="50" xfId="2" applyFont="1" applyFill="1" applyBorder="1" applyAlignment="1" applyProtection="1">
      <alignment horizontal="center" vertical="center" shrinkToFit="1"/>
    </xf>
    <xf numFmtId="38" fontId="1" fillId="2" borderId="12" xfId="2" applyFont="1" applyFill="1" applyBorder="1" applyAlignment="1" applyProtection="1">
      <alignment horizontal="center" vertical="center" shrinkToFit="1"/>
    </xf>
    <xf numFmtId="38" fontId="1" fillId="2" borderId="18" xfId="2" applyFont="1" applyFill="1" applyBorder="1" applyAlignment="1" applyProtection="1">
      <alignment horizontal="distributed" vertical="center" shrinkToFit="1"/>
    </xf>
    <xf numFmtId="38" fontId="1" fillId="2" borderId="23" xfId="2" applyFont="1" applyFill="1" applyBorder="1" applyAlignment="1" applyProtection="1">
      <alignment horizontal="distributed" vertical="center" shrinkToFit="1"/>
    </xf>
    <xf numFmtId="38" fontId="5" fillId="2" borderId="23" xfId="2" applyFont="1" applyFill="1" applyBorder="1" applyAlignment="1" applyProtection="1">
      <alignment horizontal="distributed" vertical="center" shrinkToFit="1"/>
    </xf>
    <xf numFmtId="38" fontId="44" fillId="2" borderId="23" xfId="2" applyFont="1" applyFill="1" applyBorder="1" applyAlignment="1" applyProtection="1">
      <alignment horizontal="distributed" vertical="center" shrinkToFit="1"/>
    </xf>
    <xf numFmtId="38" fontId="55" fillId="0" borderId="12" xfId="2" applyFont="1" applyFill="1" applyBorder="1" applyAlignment="1" applyProtection="1">
      <alignment horizontal="distributed" vertical="center" shrinkToFit="1"/>
    </xf>
    <xf numFmtId="38" fontId="55" fillId="0" borderId="23" xfId="2" applyFont="1" applyFill="1" applyBorder="1" applyAlignment="1" applyProtection="1">
      <alignment horizontal="distributed" vertical="center" shrinkToFit="1"/>
    </xf>
    <xf numFmtId="38" fontId="1" fillId="2" borderId="12" xfId="2" applyFont="1" applyFill="1" applyBorder="1" applyAlignment="1" applyProtection="1">
      <alignment horizontal="distributed" vertical="center" shrinkToFit="1"/>
    </xf>
    <xf numFmtId="38" fontId="52" fillId="0" borderId="25" xfId="2" applyFont="1" applyFill="1" applyBorder="1" applyAlignment="1" applyProtection="1">
      <alignment horizontal="distributed" vertical="center" shrinkToFit="1"/>
    </xf>
    <xf numFmtId="38" fontId="35" fillId="2" borderId="38" xfId="2" applyFont="1" applyFill="1" applyBorder="1" applyAlignment="1" applyProtection="1">
      <alignment horizontal="center" vertical="center" shrinkToFit="1"/>
    </xf>
    <xf numFmtId="38" fontId="1" fillId="2" borderId="23" xfId="2" applyFont="1" applyFill="1" applyBorder="1" applyAlignment="1" applyProtection="1">
      <alignment horizontal="center" vertical="center" shrinkToFit="1"/>
    </xf>
    <xf numFmtId="38" fontId="1" fillId="2" borderId="23" xfId="2" applyFont="1" applyFill="1" applyBorder="1" applyAlignment="1" applyProtection="1">
      <alignment horizontal="center" vertical="center"/>
    </xf>
    <xf numFmtId="38" fontId="1" fillId="2" borderId="11" xfId="2" applyFont="1" applyFill="1" applyBorder="1" applyAlignment="1" applyProtection="1">
      <alignment horizontal="distributed" vertical="center" shrinkToFit="1"/>
    </xf>
    <xf numFmtId="38" fontId="16" fillId="0" borderId="23" xfId="2" applyFont="1" applyFill="1" applyBorder="1" applyAlignment="1" applyProtection="1">
      <alignment horizontal="distributed" vertical="center" shrinkToFit="1"/>
    </xf>
    <xf numFmtId="38" fontId="2" fillId="0" borderId="10" xfId="2" applyFont="1" applyBorder="1" applyAlignment="1" applyProtection="1">
      <alignment horizontal="center" vertical="center"/>
    </xf>
    <xf numFmtId="38" fontId="1" fillId="2" borderId="23" xfId="2" applyFont="1" applyFill="1" applyBorder="1" applyAlignment="1" applyProtection="1">
      <alignment horizontal="distributed" vertical="center" shrinkToFit="1"/>
    </xf>
    <xf numFmtId="38" fontId="31" fillId="0" borderId="46" xfId="2" applyFont="1" applyFill="1" applyBorder="1" applyAlignment="1" applyProtection="1">
      <alignment vertical="center" shrinkToFit="1"/>
    </xf>
    <xf numFmtId="38" fontId="1" fillId="2" borderId="18" xfId="2" applyFont="1" applyFill="1" applyBorder="1" applyAlignment="1" applyProtection="1">
      <alignment horizontal="distributed" vertical="center" shrinkToFit="1"/>
    </xf>
    <xf numFmtId="38" fontId="1" fillId="2" borderId="23" xfId="2" applyFont="1" applyFill="1" applyBorder="1" applyAlignment="1" applyProtection="1">
      <alignment horizontal="distributed" vertical="center" shrinkToFit="1"/>
    </xf>
    <xf numFmtId="38" fontId="28" fillId="0" borderId="13" xfId="2" applyFont="1" applyFill="1" applyBorder="1" applyAlignment="1" applyProtection="1">
      <alignment horizontal="center" vertical="center" shrinkToFit="1"/>
    </xf>
    <xf numFmtId="38" fontId="28" fillId="0" borderId="47" xfId="2" applyFont="1" applyFill="1" applyBorder="1" applyAlignment="1" applyProtection="1">
      <alignment horizontal="center" vertical="center" shrinkToFit="1"/>
    </xf>
    <xf numFmtId="38" fontId="28" fillId="0" borderId="106" xfId="2" applyFont="1" applyFill="1" applyBorder="1" applyAlignment="1" applyProtection="1">
      <alignment horizontal="center" vertical="center" shrinkToFit="1"/>
    </xf>
    <xf numFmtId="38" fontId="35" fillId="0" borderId="38" xfId="2" applyFont="1" applyFill="1" applyBorder="1" applyAlignment="1" applyProtection="1">
      <alignment horizontal="center" vertical="center" shrinkToFit="1"/>
    </xf>
    <xf numFmtId="38" fontId="1" fillId="2" borderId="23" xfId="2" applyFont="1" applyFill="1" applyBorder="1" applyAlignment="1" applyProtection="1">
      <alignment horizontal="distributed" vertical="center" shrinkToFit="1"/>
    </xf>
    <xf numFmtId="38" fontId="1" fillId="2" borderId="23" xfId="2" applyFont="1" applyFill="1" applyBorder="1" applyAlignment="1" applyProtection="1">
      <alignment horizontal="distributed" vertical="center" shrinkToFit="1"/>
    </xf>
    <xf numFmtId="38" fontId="31" fillId="0" borderId="38" xfId="2" applyFont="1" applyFill="1" applyBorder="1" applyAlignment="1" applyProtection="1">
      <alignment horizontal="right" vertical="center" shrinkToFit="1"/>
      <protection locked="0"/>
    </xf>
    <xf numFmtId="38" fontId="1" fillId="2" borderId="23" xfId="2" applyFont="1" applyFill="1" applyBorder="1" applyAlignment="1" applyProtection="1">
      <alignment horizontal="distributed" vertical="center" shrinkToFit="1"/>
    </xf>
    <xf numFmtId="38" fontId="16" fillId="0" borderId="23" xfId="2" applyFont="1" applyFill="1" applyBorder="1" applyAlignment="1" applyProtection="1">
      <alignment horizontal="distributed" vertical="center" shrinkToFit="1"/>
    </xf>
    <xf numFmtId="38" fontId="1" fillId="0" borderId="23" xfId="2" applyFont="1" applyFill="1" applyBorder="1" applyAlignment="1" applyProtection="1">
      <alignment horizontal="distributed" vertical="center" shrinkToFit="1"/>
    </xf>
    <xf numFmtId="38" fontId="1" fillId="2" borderId="23" xfId="2" applyFont="1" applyFill="1" applyBorder="1" applyAlignment="1" applyProtection="1">
      <alignment horizontal="distributed" vertical="center" shrinkToFit="1"/>
    </xf>
    <xf numFmtId="38" fontId="1" fillId="2" borderId="23" xfId="2" applyFont="1" applyFill="1" applyBorder="1" applyAlignment="1" applyProtection="1">
      <alignment horizontal="center" vertical="center" shrinkToFit="1"/>
    </xf>
    <xf numFmtId="38" fontId="1" fillId="2" borderId="26" xfId="2" applyFont="1" applyFill="1" applyBorder="1" applyAlignment="1" applyProtection="1">
      <alignment horizontal="center" vertical="center" shrinkToFit="1"/>
    </xf>
    <xf numFmtId="38" fontId="20" fillId="11" borderId="73" xfId="2" applyFont="1" applyFill="1" applyBorder="1" applyAlignment="1" applyProtection="1">
      <alignment horizontal="center" vertical="center"/>
    </xf>
    <xf numFmtId="38" fontId="15" fillId="11" borderId="73" xfId="2" applyFont="1" applyFill="1" applyBorder="1" applyAlignment="1" applyProtection="1">
      <alignment horizontal="center" vertical="center"/>
    </xf>
    <xf numFmtId="38" fontId="20" fillId="10" borderId="91" xfId="2" applyFont="1" applyFill="1" applyBorder="1" applyAlignment="1" applyProtection="1">
      <alignment horizontal="center" vertical="center" shrinkToFit="1"/>
    </xf>
    <xf numFmtId="38" fontId="20" fillId="10" borderId="92" xfId="2" applyFont="1" applyFill="1" applyBorder="1" applyAlignment="1" applyProtection="1">
      <alignment horizontal="center" vertical="center" shrinkToFit="1"/>
    </xf>
    <xf numFmtId="185" fontId="42" fillId="0" borderId="68" xfId="2" applyNumberFormat="1" applyFont="1" applyFill="1" applyBorder="1" applyAlignment="1" applyProtection="1">
      <alignment horizontal="center" vertical="center"/>
    </xf>
    <xf numFmtId="5" fontId="42" fillId="0" borderId="68" xfId="2" applyNumberFormat="1" applyFont="1" applyFill="1" applyBorder="1" applyAlignment="1" applyProtection="1">
      <alignment horizontal="center" vertical="center"/>
    </xf>
    <xf numFmtId="0" fontId="42" fillId="0" borderId="68" xfId="2" applyNumberFormat="1" applyFont="1" applyFill="1" applyBorder="1" applyAlignment="1" applyProtection="1">
      <alignment horizontal="center" vertical="center"/>
    </xf>
    <xf numFmtId="0" fontId="0" fillId="0" borderId="13" xfId="0" applyBorder="1" applyAlignment="1" applyProtection="1">
      <alignment horizontal="center" vertical="center" wrapText="1"/>
    </xf>
    <xf numFmtId="0" fontId="0" fillId="0" borderId="9" xfId="0" applyBorder="1" applyAlignment="1" applyProtection="1">
      <alignment horizontal="center" vertical="center" wrapText="1"/>
    </xf>
    <xf numFmtId="0" fontId="0" fillId="0" borderId="6" xfId="0" applyBorder="1" applyAlignment="1" applyProtection="1">
      <alignment horizontal="center" vertical="center" wrapText="1"/>
    </xf>
    <xf numFmtId="0" fontId="0" fillId="0" borderId="4" xfId="0" applyBorder="1" applyAlignment="1" applyProtection="1">
      <alignment horizontal="center" vertical="center" wrapText="1"/>
    </xf>
    <xf numFmtId="0" fontId="22" fillId="0" borderId="0" xfId="3" applyFont="1" applyBorder="1" applyAlignment="1" applyProtection="1">
      <alignment horizontal="left" vertical="center"/>
    </xf>
    <xf numFmtId="38" fontId="20" fillId="0" borderId="9" xfId="2" applyFont="1" applyBorder="1" applyAlignment="1" applyProtection="1">
      <alignment horizontal="center" vertical="center"/>
    </xf>
    <xf numFmtId="38" fontId="20" fillId="0" borderId="1" xfId="2" applyFont="1" applyBorder="1" applyAlignment="1" applyProtection="1">
      <alignment horizontal="center" vertical="center"/>
    </xf>
    <xf numFmtId="38" fontId="20" fillId="12" borderId="1" xfId="2" applyFont="1" applyFill="1" applyBorder="1" applyAlignment="1" applyProtection="1">
      <alignment horizontal="center" vertical="center"/>
    </xf>
    <xf numFmtId="38" fontId="20" fillId="12" borderId="4" xfId="2" applyFont="1" applyFill="1" applyBorder="1" applyAlignment="1" applyProtection="1">
      <alignment horizontal="center" vertical="center"/>
    </xf>
    <xf numFmtId="38" fontId="20" fillId="12" borderId="5" xfId="2" applyFont="1" applyFill="1" applyBorder="1" applyAlignment="1" applyProtection="1">
      <alignment horizontal="center" vertical="center"/>
    </xf>
    <xf numFmtId="38" fontId="20" fillId="12" borderId="3" xfId="2" applyFont="1" applyFill="1" applyBorder="1" applyAlignment="1" applyProtection="1">
      <alignment horizontal="center" vertical="center"/>
    </xf>
    <xf numFmtId="38" fontId="20" fillId="12" borderId="6" xfId="2" applyFont="1" applyFill="1" applyBorder="1" applyAlignment="1" applyProtection="1">
      <alignment horizontal="center" vertical="center"/>
    </xf>
    <xf numFmtId="38" fontId="20" fillId="12" borderId="71" xfId="2" applyFont="1" applyFill="1" applyBorder="1" applyAlignment="1" applyProtection="1">
      <alignment horizontal="center" vertical="center"/>
    </xf>
    <xf numFmtId="38" fontId="20" fillId="0" borderId="10" xfId="2" applyFont="1" applyBorder="1" applyAlignment="1" applyProtection="1">
      <alignment horizontal="center" vertical="center" justifyLastLine="1"/>
    </xf>
    <xf numFmtId="38" fontId="20" fillId="0" borderId="122" xfId="2" applyFont="1" applyBorder="1" applyAlignment="1" applyProtection="1">
      <alignment horizontal="center" vertical="center" justifyLastLine="1"/>
    </xf>
    <xf numFmtId="38" fontId="20" fillId="0" borderId="5" xfId="2" applyFont="1" applyBorder="1" applyAlignment="1" applyProtection="1">
      <alignment horizontal="center" vertical="center" justifyLastLine="1"/>
    </xf>
    <xf numFmtId="38" fontId="20" fillId="0" borderId="10" xfId="2" applyFont="1" applyBorder="1" applyAlignment="1" applyProtection="1">
      <alignment horizontal="center" vertical="center" wrapText="1"/>
    </xf>
    <xf numFmtId="38" fontId="20" fillId="0" borderId="122" xfId="2" applyFont="1" applyBorder="1" applyAlignment="1" applyProtection="1">
      <alignment horizontal="center" vertical="center" wrapText="1"/>
    </xf>
    <xf numFmtId="38" fontId="20" fillId="10" borderId="1" xfId="2" applyFont="1" applyFill="1" applyBorder="1" applyAlignment="1" applyProtection="1">
      <alignment horizontal="center" vertical="center"/>
    </xf>
    <xf numFmtId="38" fontId="20" fillId="10" borderId="4" xfId="2" applyFont="1" applyFill="1" applyBorder="1" applyAlignment="1" applyProtection="1">
      <alignment horizontal="center" vertical="center"/>
    </xf>
    <xf numFmtId="38" fontId="53" fillId="0" borderId="0" xfId="2" applyFont="1" applyAlignment="1" applyProtection="1">
      <alignment horizontal="center" shrinkToFit="1"/>
    </xf>
    <xf numFmtId="5" fontId="10" fillId="0" borderId="10" xfId="2" applyNumberFormat="1" applyFont="1" applyFill="1" applyBorder="1" applyAlignment="1" applyProtection="1">
      <alignment horizontal="center" vertical="center"/>
    </xf>
    <xf numFmtId="38" fontId="21" fillId="7" borderId="0" xfId="2" applyFont="1" applyFill="1" applyBorder="1" applyAlignment="1" applyProtection="1">
      <alignment horizontal="left" vertical="center" shrinkToFit="1"/>
    </xf>
    <xf numFmtId="0" fontId="42" fillId="0" borderId="68" xfId="2" applyNumberFormat="1" applyFont="1" applyFill="1" applyBorder="1" applyAlignment="1" applyProtection="1">
      <alignment horizontal="center" vertical="center"/>
      <protection locked="0"/>
    </xf>
    <xf numFmtId="38" fontId="20" fillId="11" borderId="73" xfId="2" applyFont="1" applyFill="1" applyBorder="1" applyAlignment="1" applyProtection="1">
      <alignment horizontal="center" vertical="center" shrinkToFit="1"/>
    </xf>
    <xf numFmtId="0" fontId="42" fillId="0" borderId="68" xfId="2" applyNumberFormat="1" applyFont="1" applyFill="1" applyBorder="1" applyAlignment="1" applyProtection="1">
      <alignment horizontal="center" vertical="center" shrinkToFit="1"/>
      <protection locked="0"/>
    </xf>
    <xf numFmtId="38" fontId="0" fillId="0" borderId="13" xfId="2" applyFont="1" applyBorder="1" applyAlignment="1" applyProtection="1">
      <alignment horizontal="left" vertical="center" wrapText="1" indent="1"/>
    </xf>
    <xf numFmtId="38" fontId="2" fillId="0" borderId="47" xfId="2" applyFont="1" applyBorder="1" applyAlignment="1" applyProtection="1">
      <alignment horizontal="left" vertical="center" wrapText="1" indent="1"/>
    </xf>
    <xf numFmtId="38" fontId="0" fillId="0" borderId="16" xfId="2" applyFont="1" applyBorder="1" applyAlignment="1" applyProtection="1">
      <alignment horizontal="left" vertical="center" wrapText="1" indent="1"/>
    </xf>
    <xf numFmtId="38" fontId="2" fillId="0" borderId="0" xfId="2" applyFont="1" applyBorder="1" applyAlignment="1" applyProtection="1">
      <alignment horizontal="left" vertical="center" wrapText="1" indent="1"/>
    </xf>
    <xf numFmtId="38" fontId="2" fillId="0" borderId="16" xfId="2" applyFont="1" applyBorder="1" applyAlignment="1" applyProtection="1">
      <alignment horizontal="left" vertical="center" wrapText="1" indent="1"/>
    </xf>
    <xf numFmtId="38" fontId="20" fillId="11" borderId="93" xfId="2" applyFont="1" applyFill="1" applyBorder="1" applyAlignment="1" applyProtection="1">
      <alignment horizontal="center" vertical="center"/>
    </xf>
    <xf numFmtId="38" fontId="20" fillId="12" borderId="16" xfId="2" applyFont="1" applyFill="1" applyBorder="1" applyAlignment="1" applyProtection="1">
      <alignment horizontal="center" vertical="center"/>
    </xf>
    <xf numFmtId="38" fontId="20" fillId="12" borderId="0" xfId="2" applyFont="1" applyFill="1" applyBorder="1" applyAlignment="1" applyProtection="1">
      <alignment horizontal="center" vertical="center"/>
    </xf>
    <xf numFmtId="38" fontId="20" fillId="10" borderId="94" xfId="2" applyFont="1" applyFill="1" applyBorder="1" applyAlignment="1" applyProtection="1">
      <alignment horizontal="center" vertical="center" shrinkToFit="1"/>
    </xf>
    <xf numFmtId="0" fontId="42" fillId="0" borderId="95" xfId="2" applyNumberFormat="1" applyFont="1" applyFill="1" applyBorder="1" applyAlignment="1" applyProtection="1">
      <alignment horizontal="center" vertical="center"/>
      <protection locked="0"/>
    </xf>
    <xf numFmtId="38" fontId="12" fillId="0" borderId="0" xfId="2" applyFont="1" applyBorder="1" applyAlignment="1" applyProtection="1">
      <alignment horizontal="left" vertical="center"/>
    </xf>
    <xf numFmtId="5" fontId="10" fillId="0" borderId="13" xfId="2" applyNumberFormat="1" applyFont="1" applyFill="1" applyBorder="1" applyAlignment="1" applyProtection="1">
      <alignment horizontal="center" vertical="center"/>
    </xf>
    <xf numFmtId="5" fontId="10" fillId="0" borderId="0" xfId="2" applyNumberFormat="1" applyFont="1" applyFill="1" applyBorder="1" applyAlignment="1" applyProtection="1">
      <alignment horizontal="center" vertical="center"/>
    </xf>
    <xf numFmtId="38" fontId="1" fillId="0" borderId="11" xfId="2" applyFont="1" applyFill="1" applyBorder="1" applyAlignment="1" applyProtection="1">
      <alignment horizontal="distributed" vertical="center" shrinkToFit="1"/>
    </xf>
    <xf numFmtId="38" fontId="16" fillId="0" borderId="18" xfId="2" applyFont="1" applyFill="1" applyBorder="1" applyAlignment="1" applyProtection="1">
      <alignment horizontal="distributed" vertical="center" shrinkToFit="1"/>
    </xf>
    <xf numFmtId="38" fontId="16" fillId="0" borderId="23" xfId="2" applyFont="1" applyFill="1" applyBorder="1" applyAlignment="1" applyProtection="1">
      <alignment horizontal="distributed" vertical="center" shrinkToFit="1"/>
    </xf>
    <xf numFmtId="38" fontId="16" fillId="0" borderId="11" xfId="2" applyFont="1" applyFill="1" applyBorder="1" applyAlignment="1" applyProtection="1">
      <alignment horizontal="distributed" vertical="center" shrinkToFit="1"/>
    </xf>
    <xf numFmtId="38" fontId="30" fillId="0" borderId="41" xfId="2" applyFont="1" applyFill="1" applyBorder="1" applyAlignment="1" applyProtection="1">
      <alignment horizontal="right" vertical="center" shrinkToFit="1"/>
    </xf>
    <xf numFmtId="38" fontId="30" fillId="0" borderId="23" xfId="2" applyFont="1" applyFill="1" applyBorder="1" applyAlignment="1" applyProtection="1">
      <alignment horizontal="right" vertical="center" shrinkToFit="1"/>
    </xf>
    <xf numFmtId="38" fontId="1" fillId="0" borderId="18" xfId="2" applyFont="1" applyFill="1" applyBorder="1" applyAlignment="1" applyProtection="1">
      <alignment horizontal="distributed" vertical="center" shrinkToFit="1"/>
    </xf>
    <xf numFmtId="38" fontId="1" fillId="0" borderId="23" xfId="2" applyFont="1" applyFill="1" applyBorder="1" applyAlignment="1" applyProtection="1">
      <alignment horizontal="distributed" vertical="center" shrinkToFit="1"/>
    </xf>
    <xf numFmtId="38" fontId="6" fillId="0" borderId="18" xfId="2" applyFont="1" applyFill="1" applyBorder="1" applyAlignment="1" applyProtection="1">
      <alignment horizontal="left" vertical="center" shrinkToFit="1"/>
    </xf>
    <xf numFmtId="38" fontId="6" fillId="0" borderId="23" xfId="2" applyFont="1" applyFill="1" applyBorder="1" applyAlignment="1" applyProtection="1">
      <alignment horizontal="left" vertical="center" shrinkToFit="1"/>
    </xf>
    <xf numFmtId="38" fontId="30" fillId="0" borderId="41" xfId="2" applyFont="1" applyFill="1" applyBorder="1" applyAlignment="1" applyProtection="1">
      <alignment vertical="center" shrinkToFit="1"/>
    </xf>
    <xf numFmtId="38" fontId="30" fillId="0" borderId="23" xfId="2" applyFont="1" applyFill="1" applyBorder="1" applyAlignment="1" applyProtection="1">
      <alignment vertical="center" shrinkToFit="1"/>
    </xf>
    <xf numFmtId="38" fontId="6" fillId="0" borderId="11" xfId="2" applyFont="1" applyFill="1" applyBorder="1" applyAlignment="1" applyProtection="1">
      <alignment horizontal="left" vertical="center" shrinkToFit="1"/>
    </xf>
    <xf numFmtId="38" fontId="30" fillId="0" borderId="41" xfId="2" applyFont="1" applyFill="1" applyBorder="1" applyAlignment="1" applyProtection="1">
      <alignment horizontal="center" vertical="center" shrinkToFit="1"/>
    </xf>
    <xf numFmtId="38" fontId="30" fillId="0" borderId="23" xfId="2" applyFont="1" applyFill="1" applyBorder="1" applyAlignment="1" applyProtection="1">
      <alignment horizontal="center" vertical="center" shrinkToFit="1"/>
    </xf>
    <xf numFmtId="38" fontId="1" fillId="0" borderId="0" xfId="2" applyFont="1" applyFill="1" applyAlignment="1" applyProtection="1">
      <alignment horizontal="right" vertical="center" shrinkToFit="1"/>
    </xf>
    <xf numFmtId="38" fontId="16" fillId="0" borderId="0" xfId="2" applyFont="1" applyFill="1" applyAlignment="1" applyProtection="1">
      <alignment horizontal="right" vertical="center" shrinkToFit="1"/>
    </xf>
    <xf numFmtId="38" fontId="30" fillId="0" borderId="42" xfId="2" applyFont="1" applyFill="1" applyBorder="1" applyAlignment="1" applyProtection="1">
      <alignment horizontal="right" vertical="center" shrinkToFit="1"/>
    </xf>
    <xf numFmtId="38" fontId="30" fillId="0" borderId="21" xfId="2" applyFont="1" applyFill="1" applyBorder="1" applyAlignment="1" applyProtection="1">
      <alignment horizontal="right" vertical="center" shrinkToFit="1"/>
    </xf>
    <xf numFmtId="38" fontId="32" fillId="13" borderId="88" xfId="2" applyFont="1" applyFill="1" applyBorder="1" applyAlignment="1" applyProtection="1">
      <alignment horizontal="right" vertical="center" shrinkToFit="1"/>
    </xf>
    <xf numFmtId="38" fontId="32" fillId="13" borderId="87" xfId="2" applyFont="1" applyFill="1" applyBorder="1" applyAlignment="1" applyProtection="1">
      <alignment horizontal="right" vertical="center" shrinkToFit="1"/>
    </xf>
    <xf numFmtId="38" fontId="34" fillId="0" borderId="60" xfId="2" applyFont="1" applyFill="1" applyBorder="1" applyAlignment="1" applyProtection="1">
      <alignment horizontal="right" vertical="center" shrinkToFit="1"/>
    </xf>
    <xf numFmtId="38" fontId="34" fillId="0" borderId="102" xfId="2" applyFont="1" applyFill="1" applyBorder="1" applyAlignment="1" applyProtection="1">
      <alignment horizontal="right" vertical="center" shrinkToFit="1"/>
    </xf>
    <xf numFmtId="38" fontId="6" fillId="0" borderId="28" xfId="2" applyFont="1" applyFill="1" applyBorder="1" applyAlignment="1" applyProtection="1">
      <alignment horizontal="left" vertical="center" shrinkToFit="1"/>
    </xf>
    <xf numFmtId="38" fontId="6" fillId="0" borderId="45" xfId="2" applyFont="1" applyFill="1" applyBorder="1" applyAlignment="1" applyProtection="1">
      <alignment horizontal="left" vertical="center" shrinkToFit="1"/>
    </xf>
    <xf numFmtId="38" fontId="6" fillId="0" borderId="21" xfId="2" applyFont="1" applyFill="1" applyBorder="1" applyAlignment="1" applyProtection="1">
      <alignment horizontal="left" vertical="center" shrinkToFit="1"/>
    </xf>
    <xf numFmtId="38" fontId="28" fillId="13" borderId="103" xfId="2" applyFont="1" applyFill="1" applyBorder="1" applyAlignment="1" applyProtection="1">
      <alignment horizontal="center" vertical="center" shrinkToFit="1"/>
    </xf>
    <xf numFmtId="38" fontId="28" fillId="13" borderId="83" xfId="2" applyFont="1" applyFill="1" applyBorder="1" applyAlignment="1" applyProtection="1">
      <alignment horizontal="center" vertical="center" shrinkToFit="1"/>
    </xf>
    <xf numFmtId="38" fontId="28" fillId="13" borderId="87" xfId="2" applyFont="1" applyFill="1" applyBorder="1" applyAlignment="1" applyProtection="1">
      <alignment horizontal="center" vertical="center" shrinkToFit="1"/>
    </xf>
    <xf numFmtId="38" fontId="34" fillId="0" borderId="28" xfId="2" applyFont="1" applyFill="1" applyBorder="1" applyAlignment="1" applyProtection="1">
      <alignment horizontal="right" vertical="center" shrinkToFit="1"/>
    </xf>
    <xf numFmtId="38" fontId="34" fillId="0" borderId="21" xfId="2" applyFont="1" applyFill="1" applyBorder="1" applyAlignment="1" applyProtection="1">
      <alignment horizontal="right" vertical="center" shrinkToFit="1"/>
    </xf>
    <xf numFmtId="38" fontId="28" fillId="11" borderId="100" xfId="2" applyFont="1" applyFill="1" applyBorder="1" applyAlignment="1" applyProtection="1">
      <alignment horizontal="center" vertical="center" shrinkToFit="1"/>
    </xf>
    <xf numFmtId="38" fontId="28" fillId="11" borderId="98" xfId="2" applyFont="1" applyFill="1" applyBorder="1" applyAlignment="1" applyProtection="1">
      <alignment horizontal="center" vertical="center" shrinkToFit="1"/>
    </xf>
    <xf numFmtId="38" fontId="28" fillId="11" borderId="101" xfId="2" applyFont="1" applyFill="1" applyBorder="1" applyAlignment="1" applyProtection="1">
      <alignment horizontal="center" vertical="center" shrinkToFit="1"/>
    </xf>
    <xf numFmtId="38" fontId="16" fillId="0" borderId="29" xfId="2" applyFont="1" applyFill="1" applyBorder="1" applyAlignment="1" applyProtection="1">
      <alignment horizontal="distributed" vertical="center" shrinkToFit="1"/>
    </xf>
    <xf numFmtId="38" fontId="16" fillId="0" borderId="22" xfId="2" applyFont="1" applyFill="1" applyBorder="1" applyAlignment="1" applyProtection="1">
      <alignment horizontal="distributed" vertical="center" shrinkToFit="1"/>
    </xf>
    <xf numFmtId="38" fontId="30" fillId="0" borderId="46" xfId="2" applyFont="1" applyFill="1" applyBorder="1" applyAlignment="1" applyProtection="1">
      <alignment horizontal="right" vertical="center" shrinkToFit="1"/>
    </xf>
    <xf numFmtId="38" fontId="30" fillId="0" borderId="22" xfId="2" applyFont="1" applyFill="1" applyBorder="1" applyAlignment="1" applyProtection="1">
      <alignment horizontal="right" vertical="center" shrinkToFit="1"/>
    </xf>
    <xf numFmtId="38" fontId="16" fillId="0" borderId="11" xfId="2" applyFont="1" applyFill="1" applyBorder="1" applyAlignment="1" applyProtection="1">
      <alignment horizontal="center" vertical="center"/>
    </xf>
    <xf numFmtId="38" fontId="16" fillId="0" borderId="18" xfId="2" applyFont="1" applyFill="1" applyBorder="1" applyAlignment="1" applyProtection="1">
      <alignment horizontal="center" vertical="center"/>
    </xf>
    <xf numFmtId="38" fontId="16" fillId="0" borderId="23" xfId="2" applyFont="1" applyFill="1" applyBorder="1" applyAlignment="1" applyProtection="1">
      <alignment horizontal="center" vertical="center"/>
    </xf>
    <xf numFmtId="38" fontId="17" fillId="0" borderId="34" xfId="2" applyFont="1" applyFill="1" applyBorder="1" applyAlignment="1" applyProtection="1">
      <alignment horizontal="center" vertical="center" shrinkToFit="1"/>
    </xf>
    <xf numFmtId="38" fontId="17" fillId="0" borderId="35" xfId="2" applyFont="1" applyFill="1" applyBorder="1" applyAlignment="1" applyProtection="1">
      <alignment horizontal="center" vertical="center" shrinkToFit="1"/>
    </xf>
    <xf numFmtId="38" fontId="30" fillId="0" borderId="46" xfId="2" applyFont="1" applyFill="1" applyBorder="1" applyAlignment="1" applyProtection="1">
      <alignment horizontal="center" vertical="center" shrinkToFit="1"/>
    </xf>
    <xf numFmtId="38" fontId="30" fillId="0" borderId="22" xfId="2" applyFont="1" applyFill="1" applyBorder="1" applyAlignment="1" applyProtection="1">
      <alignment horizontal="center" vertical="center" shrinkToFit="1"/>
    </xf>
    <xf numFmtId="38" fontId="28" fillId="11" borderId="71" xfId="2" applyFont="1" applyFill="1" applyBorder="1" applyAlignment="1" applyProtection="1">
      <alignment horizontal="center" vertical="center" shrinkToFit="1"/>
    </xf>
    <xf numFmtId="38" fontId="17" fillId="0" borderId="2" xfId="2" applyFont="1" applyFill="1" applyBorder="1" applyAlignment="1" applyProtection="1">
      <alignment horizontal="center" vertical="center" shrinkToFit="1"/>
    </xf>
    <xf numFmtId="0" fontId="23" fillId="11" borderId="6" xfId="0" applyFont="1" applyFill="1" applyBorder="1" applyAlignment="1" applyProtection="1">
      <alignment horizontal="center" vertical="center" shrinkToFit="1"/>
    </xf>
    <xf numFmtId="0" fontId="23" fillId="11" borderId="71" xfId="0" applyFont="1" applyFill="1" applyBorder="1" applyAlignment="1" applyProtection="1">
      <alignment horizontal="center" vertical="center" shrinkToFit="1"/>
    </xf>
    <xf numFmtId="0" fontId="23" fillId="11" borderId="4" xfId="0" applyFont="1" applyFill="1" applyBorder="1" applyAlignment="1" applyProtection="1">
      <alignment horizontal="center" vertical="center" shrinkToFit="1"/>
    </xf>
    <xf numFmtId="38" fontId="23" fillId="11" borderId="6" xfId="2" applyFont="1" applyFill="1" applyBorder="1" applyAlignment="1" applyProtection="1">
      <alignment horizontal="center" vertical="center" shrinkToFit="1"/>
    </xf>
    <xf numFmtId="38" fontId="23" fillId="11" borderId="4" xfId="2" applyFont="1" applyFill="1" applyBorder="1" applyAlignment="1" applyProtection="1">
      <alignment horizontal="center" vertical="center" shrinkToFit="1"/>
    </xf>
    <xf numFmtId="186" fontId="45" fillId="0" borderId="47" xfId="0" applyNumberFormat="1" applyFont="1" applyFill="1" applyBorder="1" applyAlignment="1" applyProtection="1">
      <alignment horizontal="center" vertical="center" shrinkToFit="1"/>
    </xf>
    <xf numFmtId="186" fontId="45" fillId="0" borderId="9" xfId="0" applyNumberFormat="1" applyFont="1" applyFill="1" applyBorder="1" applyAlignment="1" applyProtection="1">
      <alignment horizontal="center" vertical="center" shrinkToFit="1"/>
    </xf>
    <xf numFmtId="38" fontId="29" fillId="0" borderId="9" xfId="2" applyFont="1" applyFill="1" applyBorder="1" applyAlignment="1" applyProtection="1">
      <alignment horizontal="center" vertical="center" textRotation="255" shrinkToFit="1"/>
    </xf>
    <xf numFmtId="38" fontId="29" fillId="0" borderId="1" xfId="2" applyFont="1" applyFill="1" applyBorder="1" applyAlignment="1" applyProtection="1">
      <alignment horizontal="center" vertical="center" textRotation="255" shrinkToFit="1"/>
    </xf>
    <xf numFmtId="38" fontId="29" fillId="0" borderId="96" xfId="2" applyFont="1" applyFill="1" applyBorder="1" applyAlignment="1" applyProtection="1">
      <alignment horizontal="center" vertical="center" textRotation="255" shrinkToFit="1"/>
    </xf>
    <xf numFmtId="38" fontId="28" fillId="11" borderId="97" xfId="2" applyFont="1" applyFill="1" applyBorder="1" applyAlignment="1" applyProtection="1">
      <alignment horizontal="center" vertical="center" shrinkToFit="1"/>
    </xf>
    <xf numFmtId="38" fontId="28" fillId="11" borderId="99" xfId="2" applyFont="1" applyFill="1" applyBorder="1" applyAlignment="1" applyProtection="1">
      <alignment horizontal="center" vertical="center" shrinkToFit="1"/>
    </xf>
    <xf numFmtId="38" fontId="28" fillId="11" borderId="0" xfId="2" applyFont="1" applyFill="1" applyBorder="1" applyAlignment="1" applyProtection="1">
      <alignment horizontal="center" vertical="center" textRotation="255" shrinkToFit="1"/>
    </xf>
    <xf numFmtId="38" fontId="28" fillId="11" borderId="71" xfId="2" applyFont="1" applyFill="1" applyBorder="1" applyAlignment="1" applyProtection="1">
      <alignment horizontal="center" vertical="center" textRotation="255" shrinkToFit="1"/>
    </xf>
    <xf numFmtId="38" fontId="17" fillId="0" borderId="8" xfId="2" applyFont="1" applyFill="1" applyBorder="1" applyAlignment="1" applyProtection="1">
      <alignment horizontal="center" vertical="center" shrinkToFit="1"/>
    </xf>
    <xf numFmtId="38" fontId="23" fillId="11" borderId="71" xfId="2" applyFont="1" applyFill="1" applyBorder="1" applyAlignment="1" applyProtection="1">
      <alignment horizontal="center" vertical="center" shrinkToFit="1"/>
    </xf>
    <xf numFmtId="0" fontId="46" fillId="0" borderId="13" xfId="2" applyNumberFormat="1" applyFont="1" applyFill="1" applyBorder="1" applyAlignment="1" applyProtection="1">
      <alignment horizontal="center" vertical="center" shrinkToFit="1"/>
    </xf>
    <xf numFmtId="0" fontId="46" fillId="0" borderId="47" xfId="2" applyNumberFormat="1" applyFont="1" applyFill="1" applyBorder="1" applyAlignment="1" applyProtection="1">
      <alignment horizontal="center" vertical="center" shrinkToFit="1"/>
    </xf>
    <xf numFmtId="0" fontId="46" fillId="0" borderId="9" xfId="2" applyNumberFormat="1" applyFont="1" applyFill="1" applyBorder="1" applyAlignment="1" applyProtection="1">
      <alignment horizontal="center" vertical="center" shrinkToFit="1"/>
    </xf>
    <xf numFmtId="183" fontId="46" fillId="0" borderId="13" xfId="0" applyNumberFormat="1" applyFont="1" applyFill="1" applyBorder="1" applyAlignment="1" applyProtection="1">
      <alignment horizontal="right" vertical="center" shrinkToFit="1"/>
    </xf>
    <xf numFmtId="183" fontId="46" fillId="0" borderId="47" xfId="0" applyNumberFormat="1" applyFont="1" applyFill="1" applyBorder="1" applyAlignment="1" applyProtection="1">
      <alignment horizontal="right" vertical="center" shrinkToFit="1"/>
    </xf>
    <xf numFmtId="176" fontId="47" fillId="0" borderId="47" xfId="0" applyNumberFormat="1" applyFont="1" applyFill="1" applyBorder="1" applyAlignment="1" applyProtection="1">
      <alignment horizontal="left" vertical="center" shrinkToFit="1"/>
    </xf>
    <xf numFmtId="176" fontId="47" fillId="0" borderId="9" xfId="0" applyNumberFormat="1" applyFont="1" applyFill="1" applyBorder="1" applyAlignment="1" applyProtection="1">
      <alignment horizontal="left" vertical="center" shrinkToFit="1"/>
    </xf>
    <xf numFmtId="0" fontId="48" fillId="0" borderId="13" xfId="2" applyNumberFormat="1" applyFont="1" applyFill="1" applyBorder="1" applyAlignment="1" applyProtection="1">
      <alignment horizontal="center" vertical="center" shrinkToFit="1"/>
    </xf>
    <xf numFmtId="0" fontId="48" fillId="0" borderId="9" xfId="2" applyNumberFormat="1" applyFont="1" applyFill="1" applyBorder="1" applyAlignment="1" applyProtection="1">
      <alignment horizontal="center" vertical="center" shrinkToFit="1"/>
    </xf>
    <xf numFmtId="38" fontId="30" fillId="2" borderId="41" xfId="2" applyFont="1" applyFill="1" applyBorder="1" applyAlignment="1" applyProtection="1">
      <alignment horizontal="center" vertical="center" shrinkToFit="1"/>
    </xf>
    <xf numFmtId="38" fontId="30" fillId="2" borderId="23" xfId="2" applyFont="1" applyFill="1" applyBorder="1" applyAlignment="1" applyProtection="1">
      <alignment horizontal="center" vertical="center" shrinkToFit="1"/>
    </xf>
    <xf numFmtId="38" fontId="30" fillId="2" borderId="46" xfId="2" applyFont="1" applyFill="1" applyBorder="1" applyAlignment="1" applyProtection="1">
      <alignment horizontal="center" vertical="center" shrinkToFit="1"/>
    </xf>
    <xf numFmtId="38" fontId="30" fillId="2" borderId="22" xfId="2" applyFont="1" applyFill="1" applyBorder="1" applyAlignment="1" applyProtection="1">
      <alignment horizontal="center" vertical="center" shrinkToFit="1"/>
    </xf>
    <xf numFmtId="38" fontId="30" fillId="2" borderId="41" xfId="2" applyFont="1" applyFill="1" applyBorder="1" applyAlignment="1" applyProtection="1">
      <alignment horizontal="right" vertical="center" shrinkToFit="1"/>
    </xf>
    <xf numFmtId="38" fontId="30" fillId="2" borderId="23" xfId="2" applyFont="1" applyFill="1" applyBorder="1" applyAlignment="1" applyProtection="1">
      <alignment horizontal="right" vertical="center" shrinkToFit="1"/>
    </xf>
    <xf numFmtId="38" fontId="32" fillId="13" borderId="79" xfId="2" applyFont="1" applyFill="1" applyBorder="1" applyAlignment="1" applyProtection="1">
      <alignment horizontal="right" vertical="center" shrinkToFit="1"/>
    </xf>
    <xf numFmtId="38" fontId="32" fillId="13" borderId="78" xfId="2" applyFont="1" applyFill="1" applyBorder="1" applyAlignment="1" applyProtection="1">
      <alignment horizontal="right" vertical="center" shrinkToFit="1"/>
    </xf>
    <xf numFmtId="38" fontId="30" fillId="2" borderId="42" xfId="2" applyFont="1" applyFill="1" applyBorder="1" applyAlignment="1" applyProtection="1">
      <alignment horizontal="right" vertical="center" shrinkToFit="1"/>
    </xf>
    <xf numFmtId="38" fontId="30" fillId="2" borderId="21" xfId="2" applyFont="1" applyFill="1" applyBorder="1" applyAlignment="1" applyProtection="1">
      <alignment horizontal="right" vertical="center" shrinkToFit="1"/>
    </xf>
    <xf numFmtId="38" fontId="30" fillId="2" borderId="46" xfId="2" applyFont="1" applyFill="1" applyBorder="1" applyAlignment="1" applyProtection="1">
      <alignment horizontal="right" vertical="center" shrinkToFit="1"/>
    </xf>
    <xf numFmtId="38" fontId="30" fillId="2" borderId="22" xfId="2" applyFont="1" applyFill="1" applyBorder="1" applyAlignment="1" applyProtection="1">
      <alignment horizontal="right" vertical="center" shrinkToFit="1"/>
    </xf>
    <xf numFmtId="38" fontId="16" fillId="2" borderId="18" xfId="2" applyFont="1" applyFill="1" applyBorder="1" applyAlignment="1" applyProtection="1">
      <alignment horizontal="center" vertical="center" shrinkToFit="1"/>
    </xf>
    <xf numFmtId="38" fontId="16" fillId="2" borderId="23" xfId="2" applyFont="1" applyFill="1" applyBorder="1" applyAlignment="1" applyProtection="1">
      <alignment horizontal="center" vertical="center" shrinkToFit="1"/>
    </xf>
    <xf numFmtId="38" fontId="5" fillId="0" borderId="18" xfId="2" applyFont="1" applyFill="1" applyBorder="1" applyAlignment="1" applyProtection="1">
      <alignment vertical="center" shrinkToFit="1"/>
    </xf>
    <xf numFmtId="38" fontId="16" fillId="2" borderId="11" xfId="2" applyFont="1" applyFill="1" applyBorder="1" applyAlignment="1" applyProtection="1">
      <alignment horizontal="distributed" vertical="center" shrinkToFit="1"/>
    </xf>
    <xf numFmtId="38" fontId="16" fillId="2" borderId="23" xfId="2" applyFont="1" applyFill="1" applyBorder="1" applyAlignment="1" applyProtection="1">
      <alignment horizontal="distributed" vertical="center" shrinkToFit="1"/>
    </xf>
    <xf numFmtId="38" fontId="16" fillId="2" borderId="30" xfId="2" applyFont="1" applyFill="1" applyBorder="1" applyAlignment="1" applyProtection="1">
      <alignment horizontal="distributed" vertical="center" shrinkToFit="1"/>
    </xf>
    <xf numFmtId="38" fontId="16" fillId="2" borderId="22" xfId="2" applyFont="1" applyFill="1" applyBorder="1" applyAlignment="1" applyProtection="1">
      <alignment horizontal="distributed" vertical="center" shrinkToFit="1"/>
    </xf>
    <xf numFmtId="38" fontId="38" fillId="13" borderId="81" xfId="2" applyFont="1" applyFill="1" applyBorder="1" applyAlignment="1" applyProtection="1">
      <alignment horizontal="center" vertical="center" shrinkToFit="1"/>
    </xf>
    <xf numFmtId="38" fontId="38" fillId="13" borderId="78" xfId="2" applyFont="1" applyFill="1" applyBorder="1" applyAlignment="1" applyProtection="1">
      <alignment horizontal="center" vertical="center" shrinkToFit="1"/>
    </xf>
    <xf numFmtId="38" fontId="16" fillId="2" borderId="29" xfId="2" applyFont="1" applyFill="1" applyBorder="1" applyAlignment="1" applyProtection="1">
      <alignment horizontal="distributed" vertical="center" shrinkToFit="1"/>
    </xf>
    <xf numFmtId="38" fontId="16" fillId="2" borderId="18" xfId="2" applyFont="1" applyFill="1" applyBorder="1" applyAlignment="1" applyProtection="1">
      <alignment horizontal="distributed" vertical="center" shrinkToFit="1"/>
    </xf>
    <xf numFmtId="38" fontId="1" fillId="2" borderId="18" xfId="2" applyFont="1" applyFill="1" applyBorder="1" applyAlignment="1" applyProtection="1">
      <alignment horizontal="distributed" vertical="center" shrinkToFit="1"/>
    </xf>
    <xf numFmtId="38" fontId="5" fillId="0" borderId="11" xfId="2" applyFont="1" applyFill="1" applyBorder="1" applyAlignment="1" applyProtection="1">
      <alignment vertical="center" shrinkToFit="1"/>
    </xf>
    <xf numFmtId="38" fontId="23" fillId="0" borderId="28" xfId="2" applyFont="1" applyFill="1" applyBorder="1" applyAlignment="1" applyProtection="1">
      <alignment horizontal="center" vertical="center" shrinkToFit="1"/>
    </xf>
    <xf numFmtId="38" fontId="23" fillId="0" borderId="21" xfId="2" applyFont="1" applyFill="1" applyBorder="1" applyAlignment="1" applyProtection="1">
      <alignment horizontal="center" vertical="center" shrinkToFit="1"/>
    </xf>
    <xf numFmtId="38" fontId="16" fillId="2" borderId="28" xfId="2" applyFont="1" applyFill="1" applyBorder="1" applyAlignment="1" applyProtection="1">
      <alignment horizontal="distributed" vertical="center" shrinkToFit="1"/>
    </xf>
    <xf numFmtId="38" fontId="16" fillId="2" borderId="21" xfId="2" applyFont="1" applyFill="1" applyBorder="1" applyAlignment="1" applyProtection="1">
      <alignment horizontal="distributed" vertical="center" shrinkToFit="1"/>
    </xf>
    <xf numFmtId="38" fontId="38" fillId="13" borderId="81" xfId="2" applyFont="1" applyFill="1" applyBorder="1" applyAlignment="1" applyProtection="1">
      <alignment horizontal="distributed" vertical="center" shrinkToFit="1"/>
    </xf>
    <xf numFmtId="38" fontId="38" fillId="13" borderId="78" xfId="2" applyFont="1" applyFill="1" applyBorder="1" applyAlignment="1" applyProtection="1">
      <alignment horizontal="distributed" vertical="center" shrinkToFit="1"/>
    </xf>
    <xf numFmtId="38" fontId="23" fillId="0" borderId="45" xfId="2" applyFont="1" applyFill="1" applyBorder="1" applyAlignment="1" applyProtection="1">
      <alignment horizontal="center" vertical="center" shrinkToFit="1"/>
    </xf>
    <xf numFmtId="38" fontId="16" fillId="2" borderId="45" xfId="2" applyFont="1" applyFill="1" applyBorder="1" applyAlignment="1" applyProtection="1">
      <alignment horizontal="distributed" vertical="center" shrinkToFit="1"/>
    </xf>
    <xf numFmtId="38" fontId="38" fillId="13" borderId="74" xfId="2" applyFont="1" applyFill="1" applyBorder="1" applyAlignment="1" applyProtection="1">
      <alignment horizontal="center" vertical="center" shrinkToFit="1"/>
    </xf>
    <xf numFmtId="38" fontId="29" fillId="2" borderId="1" xfId="2" applyFont="1" applyFill="1" applyBorder="1" applyAlignment="1" applyProtection="1">
      <alignment horizontal="center" vertical="center" textRotation="255" shrinkToFit="1"/>
    </xf>
    <xf numFmtId="38" fontId="30" fillId="2" borderId="42" xfId="2" applyFont="1" applyFill="1" applyBorder="1" applyAlignment="1" applyProtection="1">
      <alignment horizontal="center" vertical="center" shrinkToFit="1"/>
    </xf>
    <xf numFmtId="38" fontId="30" fillId="2" borderId="21" xfId="2" applyFont="1" applyFill="1" applyBorder="1" applyAlignment="1" applyProtection="1">
      <alignment horizontal="center" vertical="center" shrinkToFit="1"/>
    </xf>
    <xf numFmtId="38" fontId="16" fillId="2" borderId="45" xfId="2" applyFont="1" applyFill="1" applyBorder="1" applyAlignment="1" applyProtection="1">
      <alignment horizontal="center" vertical="center" shrinkToFit="1"/>
    </xf>
    <xf numFmtId="38" fontId="16" fillId="2" borderId="21" xfId="2" applyFont="1" applyFill="1" applyBorder="1" applyAlignment="1" applyProtection="1">
      <alignment horizontal="center" vertical="center" shrinkToFit="1"/>
    </xf>
    <xf numFmtId="38" fontId="29" fillId="2" borderId="4" xfId="2" applyFont="1" applyFill="1" applyBorder="1" applyAlignment="1" applyProtection="1">
      <alignment horizontal="center" vertical="center" textRotation="255" shrinkToFit="1"/>
    </xf>
    <xf numFmtId="38" fontId="29" fillId="2" borderId="7" xfId="2" applyFont="1" applyFill="1" applyBorder="1" applyAlignment="1" applyProtection="1">
      <alignment horizontal="center" vertical="center" textRotation="255" shrinkToFit="1"/>
    </xf>
    <xf numFmtId="38" fontId="29" fillId="2" borderId="9" xfId="2" applyFont="1" applyFill="1" applyBorder="1" applyAlignment="1" applyProtection="1">
      <alignment horizontal="center" vertical="center" textRotation="255" shrinkToFit="1"/>
    </xf>
    <xf numFmtId="38" fontId="16" fillId="2" borderId="60" xfId="2" applyFont="1" applyFill="1" applyBorder="1" applyAlignment="1" applyProtection="1">
      <alignment horizontal="distributed" vertical="center" shrinkToFit="1"/>
    </xf>
    <xf numFmtId="38" fontId="16" fillId="2" borderId="121" xfId="2" applyFont="1" applyFill="1" applyBorder="1" applyAlignment="1" applyProtection="1">
      <alignment horizontal="distributed" vertical="center" shrinkToFit="1"/>
    </xf>
    <xf numFmtId="38" fontId="16" fillId="2" borderId="102" xfId="2" applyFont="1" applyFill="1" applyBorder="1" applyAlignment="1" applyProtection="1">
      <alignment horizontal="distributed" vertical="center" shrinkToFit="1"/>
    </xf>
    <xf numFmtId="38" fontId="29" fillId="2" borderId="1" xfId="2" applyFont="1" applyFill="1" applyBorder="1" applyAlignment="1" applyProtection="1">
      <alignment horizontal="center" vertical="center" shrinkToFit="1"/>
    </xf>
    <xf numFmtId="38" fontId="39" fillId="2" borderId="1" xfId="2" applyFont="1" applyFill="1" applyBorder="1" applyAlignment="1" applyProtection="1">
      <alignment horizontal="center" vertical="center" shrinkToFit="1"/>
    </xf>
    <xf numFmtId="38" fontId="16" fillId="0" borderId="30" xfId="2" applyFont="1" applyFill="1" applyBorder="1" applyAlignment="1" applyProtection="1">
      <alignment horizontal="center" vertical="center" shrinkToFit="1"/>
    </xf>
    <xf numFmtId="0" fontId="0" fillId="0" borderId="22" xfId="0" applyBorder="1"/>
    <xf numFmtId="38" fontId="16" fillId="0" borderId="45" xfId="2" applyFont="1" applyFill="1" applyBorder="1" applyAlignment="1" applyProtection="1">
      <alignment horizontal="distributed" vertical="center" shrinkToFit="1"/>
    </xf>
    <xf numFmtId="38" fontId="16" fillId="0" borderId="21" xfId="2" applyFont="1" applyFill="1" applyBorder="1" applyAlignment="1" applyProtection="1">
      <alignment horizontal="distributed" vertical="center" shrinkToFit="1"/>
    </xf>
    <xf numFmtId="38" fontId="16" fillId="0" borderId="29" xfId="2" applyFont="1" applyFill="1" applyBorder="1" applyAlignment="1" applyProtection="1">
      <alignment horizontal="center" vertical="center" shrinkToFit="1"/>
    </xf>
    <xf numFmtId="38" fontId="16" fillId="0" borderId="22" xfId="2" applyFont="1" applyFill="1" applyBorder="1" applyAlignment="1" applyProtection="1">
      <alignment horizontal="center" vertical="center" shrinkToFit="1"/>
    </xf>
    <xf numFmtId="38" fontId="1" fillId="0" borderId="30" xfId="2" applyFont="1" applyFill="1" applyBorder="1" applyAlignment="1" applyProtection="1">
      <alignment horizontal="distributed" vertical="center" shrinkToFit="1"/>
    </xf>
    <xf numFmtId="38" fontId="16" fillId="2" borderId="11" xfId="2" applyFont="1" applyFill="1" applyBorder="1" applyAlignment="1" applyProtection="1">
      <alignment horizontal="center" vertical="center" shrinkToFit="1"/>
    </xf>
    <xf numFmtId="38" fontId="16" fillId="2" borderId="28" xfId="2" applyFont="1" applyFill="1" applyBorder="1" applyAlignment="1" applyProtection="1">
      <alignment horizontal="center" vertical="center" shrinkToFit="1"/>
    </xf>
    <xf numFmtId="38" fontId="16" fillId="0" borderId="28" xfId="2" applyFont="1" applyFill="1" applyBorder="1" applyAlignment="1" applyProtection="1">
      <alignment horizontal="distributed" vertical="center" shrinkToFit="1"/>
    </xf>
    <xf numFmtId="38" fontId="1" fillId="2" borderId="11" xfId="2" applyFont="1" applyFill="1" applyBorder="1" applyAlignment="1" applyProtection="1">
      <alignment horizontal="center" vertical="center" shrinkToFit="1"/>
    </xf>
    <xf numFmtId="38" fontId="16" fillId="2" borderId="15" xfId="2" applyFont="1" applyFill="1" applyBorder="1" applyAlignment="1" applyProtection="1">
      <alignment horizontal="distributed" vertical="center" shrinkToFit="1"/>
    </xf>
    <xf numFmtId="38" fontId="16" fillId="2" borderId="25" xfId="2" applyFont="1" applyFill="1" applyBorder="1" applyAlignment="1" applyProtection="1">
      <alignment horizontal="distributed" vertical="center" shrinkToFit="1"/>
    </xf>
    <xf numFmtId="38" fontId="28" fillId="13" borderId="81" xfId="2" applyFont="1" applyFill="1" applyBorder="1" applyAlignment="1" applyProtection="1">
      <alignment horizontal="center" vertical="center" shrinkToFit="1"/>
    </xf>
    <xf numFmtId="38" fontId="28" fillId="13" borderId="78" xfId="2" applyFont="1" applyFill="1" applyBorder="1" applyAlignment="1" applyProtection="1">
      <alignment horizontal="center" vertical="center" shrinkToFit="1"/>
    </xf>
    <xf numFmtId="0" fontId="0" fillId="0" borderId="45" xfId="0" applyBorder="1"/>
    <xf numFmtId="38" fontId="16" fillId="0" borderId="30" xfId="2" applyFont="1" applyFill="1" applyBorder="1" applyAlignment="1" applyProtection="1">
      <alignment horizontal="distributed" vertical="center" shrinkToFit="1"/>
    </xf>
    <xf numFmtId="38" fontId="32" fillId="13" borderId="74" xfId="2" applyFont="1" applyFill="1" applyBorder="1" applyAlignment="1" applyProtection="1">
      <alignment horizontal="right" vertical="center" shrinkToFit="1"/>
    </xf>
    <xf numFmtId="38" fontId="16" fillId="0" borderId="18" xfId="2" applyFont="1" applyFill="1" applyBorder="1" applyAlignment="1" applyProtection="1">
      <alignment horizontal="distributed" vertical="center" wrapText="1" shrinkToFit="1"/>
    </xf>
    <xf numFmtId="38" fontId="30" fillId="2" borderId="18" xfId="2" applyFont="1" applyFill="1" applyBorder="1" applyAlignment="1" applyProtection="1">
      <alignment horizontal="right" vertical="center" shrinkToFit="1"/>
    </xf>
    <xf numFmtId="38" fontId="30" fillId="2" borderId="44" xfId="2" applyFont="1" applyFill="1" applyBorder="1" applyAlignment="1" applyProtection="1">
      <alignment horizontal="right" vertical="center" shrinkToFit="1"/>
    </xf>
    <xf numFmtId="38" fontId="30" fillId="2" borderId="14" xfId="2" applyFont="1" applyFill="1" applyBorder="1" applyAlignment="1" applyProtection="1">
      <alignment horizontal="right" vertical="center" shrinkToFit="1"/>
    </xf>
    <xf numFmtId="38" fontId="30" fillId="0" borderId="18" xfId="2" applyFont="1" applyFill="1" applyBorder="1" applyAlignment="1" applyProtection="1">
      <alignment horizontal="right" vertical="center" shrinkToFit="1"/>
    </xf>
    <xf numFmtId="38" fontId="30" fillId="2" borderId="45" xfId="2" applyFont="1" applyFill="1" applyBorder="1" applyAlignment="1" applyProtection="1">
      <alignment horizontal="right" vertical="center" shrinkToFit="1"/>
    </xf>
    <xf numFmtId="38" fontId="28" fillId="13" borderId="74" xfId="2" applyFont="1" applyFill="1" applyBorder="1" applyAlignment="1" applyProtection="1">
      <alignment horizontal="center" vertical="center" shrinkToFit="1"/>
    </xf>
    <xf numFmtId="38" fontId="16" fillId="2" borderId="14" xfId="2" applyFont="1" applyFill="1" applyBorder="1" applyAlignment="1" applyProtection="1">
      <alignment horizontal="distributed" vertical="center" shrinkToFit="1"/>
    </xf>
    <xf numFmtId="38" fontId="30" fillId="2" borderId="29" xfId="2" applyFont="1" applyFill="1" applyBorder="1" applyAlignment="1" applyProtection="1">
      <alignment horizontal="right" vertical="center" shrinkToFit="1"/>
    </xf>
    <xf numFmtId="38" fontId="1" fillId="2" borderId="15" xfId="2" applyFont="1" applyFill="1" applyBorder="1" applyAlignment="1" applyProtection="1">
      <alignment horizontal="distributed" vertical="center" shrinkToFit="1"/>
    </xf>
    <xf numFmtId="38" fontId="1" fillId="2" borderId="25" xfId="2" applyFont="1" applyFill="1" applyBorder="1" applyAlignment="1" applyProtection="1">
      <alignment horizontal="distributed" vertical="center" shrinkToFit="1"/>
    </xf>
    <xf numFmtId="38" fontId="41" fillId="13" borderId="81" xfId="2" applyFont="1" applyFill="1" applyBorder="1" applyAlignment="1" applyProtection="1">
      <alignment horizontal="center" vertical="center" shrinkToFit="1"/>
    </xf>
    <xf numFmtId="38" fontId="41" fillId="13" borderId="78" xfId="2" applyFont="1" applyFill="1" applyBorder="1" applyAlignment="1" applyProtection="1">
      <alignment horizontal="center" vertical="center" shrinkToFit="1"/>
    </xf>
    <xf numFmtId="38" fontId="29" fillId="0" borderId="28" xfId="2" applyFont="1" applyFill="1" applyBorder="1" applyAlignment="1" applyProtection="1">
      <alignment horizontal="center" vertical="center" shrinkToFit="1"/>
    </xf>
    <xf numFmtId="38" fontId="29" fillId="0" borderId="21" xfId="2" applyFont="1" applyFill="1" applyBorder="1" applyAlignment="1" applyProtection="1">
      <alignment horizontal="center" vertical="center" shrinkToFit="1"/>
    </xf>
    <xf numFmtId="38" fontId="5" fillId="0" borderId="15" xfId="2" applyFont="1" applyFill="1" applyBorder="1" applyAlignment="1" applyProtection="1">
      <alignment vertical="center" shrinkToFit="1"/>
    </xf>
    <xf numFmtId="38" fontId="5" fillId="0" borderId="25" xfId="2" applyFont="1" applyFill="1" applyBorder="1" applyAlignment="1" applyProtection="1">
      <alignment vertical="center" shrinkToFit="1"/>
    </xf>
    <xf numFmtId="38" fontId="1" fillId="2" borderId="11" xfId="2" applyFont="1" applyFill="1" applyBorder="1" applyAlignment="1" applyProtection="1">
      <alignment horizontal="distributed" vertical="center" shrinkToFit="1"/>
    </xf>
    <xf numFmtId="38" fontId="1" fillId="2" borderId="23" xfId="2" applyFont="1" applyFill="1" applyBorder="1" applyAlignment="1" applyProtection="1">
      <alignment horizontal="distributed" vertical="center" shrinkToFit="1"/>
    </xf>
    <xf numFmtId="38" fontId="1" fillId="2" borderId="28" xfId="2" applyFont="1" applyFill="1" applyBorder="1" applyAlignment="1" applyProtection="1">
      <alignment horizontal="distributed" vertical="center" shrinkToFit="1"/>
    </xf>
    <xf numFmtId="38" fontId="1" fillId="2" borderId="21" xfId="2" applyFont="1" applyFill="1" applyBorder="1" applyAlignment="1" applyProtection="1">
      <alignment horizontal="distributed" vertical="center" shrinkToFit="1"/>
    </xf>
    <xf numFmtId="38" fontId="44" fillId="2" borderId="18" xfId="2" applyFont="1" applyFill="1" applyBorder="1" applyAlignment="1" applyProtection="1">
      <alignment horizontal="distributed" vertical="center" shrinkToFit="1"/>
    </xf>
    <xf numFmtId="38" fontId="44" fillId="2" borderId="23" xfId="2" applyFont="1" applyFill="1" applyBorder="1" applyAlignment="1" applyProtection="1">
      <alignment horizontal="distributed" vertical="center" shrinkToFit="1"/>
    </xf>
    <xf numFmtId="38" fontId="30" fillId="2" borderId="18" xfId="2" applyFont="1" applyFill="1" applyBorder="1" applyAlignment="1" applyProtection="1">
      <alignment horizontal="center" vertical="center" shrinkToFit="1"/>
    </xf>
    <xf numFmtId="38" fontId="29" fillId="0" borderId="45" xfId="2" applyFont="1" applyFill="1" applyBorder="1" applyAlignment="1" applyProtection="1">
      <alignment horizontal="center" vertical="center" shrinkToFit="1"/>
    </xf>
    <xf numFmtId="38" fontId="5" fillId="0" borderId="14" xfId="2" applyFont="1" applyFill="1" applyBorder="1" applyAlignment="1" applyProtection="1">
      <alignment vertical="center" shrinkToFit="1"/>
    </xf>
    <xf numFmtId="38" fontId="44" fillId="2" borderId="18" xfId="2" applyFont="1" applyFill="1" applyBorder="1" applyAlignment="1" applyProtection="1">
      <alignment horizontal="distributed" vertical="center" wrapText="1" shrinkToFit="1"/>
    </xf>
    <xf numFmtId="38" fontId="1" fillId="2" borderId="45" xfId="2" applyFont="1" applyFill="1" applyBorder="1" applyAlignment="1" applyProtection="1">
      <alignment horizontal="distributed" vertical="center" shrinkToFit="1"/>
    </xf>
    <xf numFmtId="38" fontId="1" fillId="2" borderId="18" xfId="2" applyFont="1" applyFill="1" applyBorder="1" applyAlignment="1" applyProtection="1">
      <alignment horizontal="distributed" vertical="center" wrapText="1" shrinkToFit="1"/>
    </xf>
    <xf numFmtId="38" fontId="44" fillId="2" borderId="104" xfId="2" applyFont="1" applyFill="1" applyBorder="1" applyAlignment="1" applyProtection="1">
      <alignment horizontal="distributed" vertical="center" wrapText="1" shrinkToFit="1"/>
    </xf>
    <xf numFmtId="38" fontId="44" fillId="2" borderId="104" xfId="2" applyFont="1" applyFill="1" applyBorder="1" applyAlignment="1" applyProtection="1">
      <alignment horizontal="distributed" vertical="center" shrinkToFit="1"/>
    </xf>
    <xf numFmtId="38" fontId="44" fillId="2" borderId="105" xfId="2" applyFont="1" applyFill="1" applyBorder="1" applyAlignment="1" applyProtection="1">
      <alignment horizontal="distributed" vertical="center" shrinkToFit="1"/>
    </xf>
    <xf numFmtId="38" fontId="1" fillId="2" borderId="14" xfId="2" applyFont="1" applyFill="1" applyBorder="1" applyAlignment="1" applyProtection="1">
      <alignment horizontal="distributed" vertical="center" shrinkToFit="1"/>
    </xf>
    <xf numFmtId="0" fontId="22" fillId="0" borderId="18" xfId="0" applyFont="1" applyBorder="1" applyAlignment="1">
      <alignment horizontal="distributed" vertical="center"/>
    </xf>
    <xf numFmtId="0" fontId="22" fillId="0" borderId="23" xfId="0" applyFont="1" applyBorder="1" applyAlignment="1">
      <alignment horizontal="distributed" vertical="center"/>
    </xf>
    <xf numFmtId="38" fontId="44" fillId="2" borderId="29" xfId="2" applyFont="1" applyFill="1" applyBorder="1" applyAlignment="1" applyProtection="1">
      <alignment horizontal="distributed" vertical="center" shrinkToFit="1"/>
    </xf>
    <xf numFmtId="38" fontId="44" fillId="2" borderId="22" xfId="2" applyFont="1" applyFill="1" applyBorder="1" applyAlignment="1" applyProtection="1">
      <alignment horizontal="distributed" vertical="center" shrinkToFit="1"/>
    </xf>
    <xf numFmtId="0" fontId="0" fillId="0" borderId="29" xfId="0" applyBorder="1"/>
    <xf numFmtId="38" fontId="30" fillId="0" borderId="45" xfId="2" applyFont="1" applyFill="1" applyBorder="1" applyAlignment="1" applyProtection="1">
      <alignment horizontal="right" vertical="center" shrinkToFit="1"/>
    </xf>
    <xf numFmtId="38" fontId="30" fillId="0" borderId="44" xfId="2" applyFont="1" applyFill="1" applyBorder="1" applyAlignment="1" applyProtection="1">
      <alignment horizontal="right" vertical="center" shrinkToFit="1"/>
    </xf>
    <xf numFmtId="38" fontId="30" fillId="0" borderId="14" xfId="2" applyFont="1" applyFill="1" applyBorder="1" applyAlignment="1" applyProtection="1">
      <alignment horizontal="right" vertical="center" shrinkToFit="1"/>
    </xf>
    <xf numFmtId="38" fontId="30" fillId="0" borderId="25" xfId="2" applyFont="1" applyFill="1" applyBorder="1" applyAlignment="1" applyProtection="1">
      <alignment horizontal="right" vertical="center" shrinkToFit="1"/>
    </xf>
    <xf numFmtId="38" fontId="29" fillId="2" borderId="96" xfId="2" applyFont="1" applyFill="1" applyBorder="1" applyAlignment="1" applyProtection="1">
      <alignment horizontal="center" vertical="center" textRotation="255" shrinkToFit="1"/>
    </xf>
    <xf numFmtId="38" fontId="30" fillId="2" borderId="25" xfId="2" applyFont="1" applyFill="1" applyBorder="1" applyAlignment="1" applyProtection="1">
      <alignment horizontal="right" vertical="center" shrinkToFit="1"/>
    </xf>
    <xf numFmtId="38" fontId="29" fillId="2" borderId="1" xfId="2" applyFont="1" applyFill="1" applyBorder="1" applyAlignment="1" applyProtection="1">
      <alignment vertical="center" textRotation="255" shrinkToFit="1"/>
    </xf>
    <xf numFmtId="38" fontId="30" fillId="2" borderId="41" xfId="2" applyFont="1" applyFill="1" applyBorder="1" applyAlignment="1" applyProtection="1">
      <alignment vertical="center" shrinkToFit="1"/>
    </xf>
    <xf numFmtId="38" fontId="30" fillId="2" borderId="23" xfId="2" applyFont="1" applyFill="1" applyBorder="1" applyAlignment="1" applyProtection="1">
      <alignment vertical="center" shrinkToFit="1"/>
    </xf>
    <xf numFmtId="38" fontId="35" fillId="2" borderId="0" xfId="2" applyFont="1" applyFill="1" applyBorder="1" applyAlignment="1" applyProtection="1">
      <alignment horizontal="right" vertical="center" shrinkToFit="1"/>
    </xf>
    <xf numFmtId="38" fontId="35" fillId="2" borderId="41" xfId="2" applyFont="1" applyFill="1" applyBorder="1" applyAlignment="1" applyProtection="1">
      <alignment horizontal="right" vertical="center" shrinkToFit="1"/>
    </xf>
    <xf numFmtId="38" fontId="35" fillId="2" borderId="23" xfId="2" applyFont="1" applyFill="1" applyBorder="1" applyAlignment="1" applyProtection="1">
      <alignment horizontal="right" vertical="center" shrinkToFit="1"/>
    </xf>
    <xf numFmtId="38" fontId="28" fillId="13" borderId="74" xfId="2" applyFont="1" applyFill="1" applyBorder="1" applyAlignment="1" applyProtection="1">
      <alignment horizontal="distributed" vertical="center" shrinkToFit="1"/>
    </xf>
    <xf numFmtId="38" fontId="28" fillId="13" borderId="78" xfId="2" applyFont="1" applyFill="1" applyBorder="1" applyAlignment="1" applyProtection="1">
      <alignment horizontal="distributed" vertical="center" shrinkToFit="1"/>
    </xf>
    <xf numFmtId="38" fontId="5" fillId="2" borderId="0" xfId="2" applyFont="1" applyFill="1" applyBorder="1" applyAlignment="1" applyProtection="1">
      <alignment horizontal="distributed" vertical="center" shrinkToFit="1"/>
    </xf>
    <xf numFmtId="38" fontId="35" fillId="2" borderId="18" xfId="2" applyFont="1" applyFill="1" applyBorder="1" applyAlignment="1" applyProtection="1">
      <alignment horizontal="right" vertical="center" shrinkToFit="1"/>
    </xf>
    <xf numFmtId="38" fontId="32" fillId="13" borderId="79" xfId="2" applyFont="1" applyFill="1" applyBorder="1" applyAlignment="1" applyProtection="1">
      <alignment vertical="center" shrinkToFit="1"/>
    </xf>
    <xf numFmtId="38" fontId="32" fillId="13" borderId="78" xfId="2" applyFont="1" applyFill="1" applyBorder="1" applyAlignment="1" applyProtection="1">
      <alignment vertical="center" shrinkToFit="1"/>
    </xf>
    <xf numFmtId="38" fontId="30" fillId="2" borderId="89" xfId="2" applyFont="1" applyFill="1" applyBorder="1" applyAlignment="1" applyProtection="1">
      <alignment vertical="center" shrinkToFit="1"/>
    </xf>
    <xf numFmtId="38" fontId="30" fillId="2" borderId="102" xfId="2" applyFont="1" applyFill="1" applyBorder="1" applyAlignment="1" applyProtection="1">
      <alignment vertical="center" shrinkToFit="1"/>
    </xf>
    <xf numFmtId="38" fontId="28" fillId="13" borderId="81" xfId="2" applyFont="1" applyFill="1" applyBorder="1" applyAlignment="1" applyProtection="1">
      <alignment horizontal="distributed" vertical="center" shrinkToFit="1"/>
    </xf>
    <xf numFmtId="38" fontId="30" fillId="2" borderId="46" xfId="2" applyFont="1" applyFill="1" applyBorder="1" applyAlignment="1" applyProtection="1">
      <alignment vertical="center" shrinkToFit="1"/>
    </xf>
    <xf numFmtId="38" fontId="30" fillId="2" borderId="22" xfId="2" applyFont="1" applyFill="1" applyBorder="1" applyAlignment="1" applyProtection="1">
      <alignment vertical="center" shrinkToFit="1"/>
    </xf>
    <xf numFmtId="38" fontId="35" fillId="2" borderId="42" xfId="2" applyFont="1" applyFill="1" applyBorder="1" applyAlignment="1" applyProtection="1">
      <alignment horizontal="right" vertical="center" shrinkToFit="1"/>
    </xf>
    <xf numFmtId="38" fontId="35" fillId="2" borderId="21" xfId="2" applyFont="1" applyFill="1" applyBorder="1" applyAlignment="1" applyProtection="1">
      <alignment horizontal="right" vertical="center" shrinkToFit="1"/>
    </xf>
    <xf numFmtId="38" fontId="5" fillId="2" borderId="11" xfId="2" applyFont="1" applyFill="1" applyBorder="1" applyAlignment="1" applyProtection="1">
      <alignment horizontal="distributed" vertical="center" shrinkToFit="1"/>
    </xf>
    <xf numFmtId="38" fontId="5" fillId="2" borderId="18" xfId="2" applyFont="1" applyFill="1" applyBorder="1" applyAlignment="1" applyProtection="1">
      <alignment horizontal="distributed" vertical="center" shrinkToFit="1"/>
    </xf>
    <xf numFmtId="38" fontId="5" fillId="2" borderId="23" xfId="2" applyFont="1" applyFill="1" applyBorder="1" applyAlignment="1" applyProtection="1">
      <alignment horizontal="distributed" vertical="center" shrinkToFit="1"/>
    </xf>
    <xf numFmtId="38" fontId="35" fillId="2" borderId="45" xfId="2" applyFont="1" applyFill="1" applyBorder="1" applyAlignment="1" applyProtection="1">
      <alignment horizontal="right" vertical="center" shrinkToFit="1"/>
    </xf>
    <xf numFmtId="38" fontId="6" fillId="0" borderId="11" xfId="2" applyFont="1" applyFill="1" applyBorder="1" applyAlignment="1" applyProtection="1">
      <alignment vertical="center" shrinkToFit="1"/>
    </xf>
    <xf numFmtId="38" fontId="6" fillId="0" borderId="18" xfId="2" applyFont="1" applyFill="1" applyBorder="1" applyAlignment="1" applyProtection="1">
      <alignment vertical="center" shrinkToFit="1"/>
    </xf>
    <xf numFmtId="38" fontId="6" fillId="0" borderId="23" xfId="2" applyFont="1" applyFill="1" applyBorder="1" applyAlignment="1" applyProtection="1">
      <alignment vertical="center" shrinkToFit="1"/>
    </xf>
    <xf numFmtId="38" fontId="6" fillId="0" borderId="30" xfId="2" applyFont="1" applyFill="1" applyBorder="1" applyAlignment="1" applyProtection="1">
      <alignment vertical="center" shrinkToFit="1"/>
    </xf>
    <xf numFmtId="38" fontId="6" fillId="0" borderId="22" xfId="2" applyFont="1" applyFill="1" applyBorder="1" applyAlignment="1" applyProtection="1">
      <alignment vertical="center" shrinkToFit="1"/>
    </xf>
    <xf numFmtId="38" fontId="35" fillId="0" borderId="64" xfId="2" applyFont="1" applyFill="1" applyBorder="1" applyAlignment="1" applyProtection="1">
      <alignment horizontal="right" vertical="center" shrinkToFit="1"/>
    </xf>
    <xf numFmtId="38" fontId="35" fillId="0" borderId="47" xfId="2" applyFont="1" applyFill="1" applyBorder="1" applyAlignment="1" applyProtection="1">
      <alignment horizontal="right" vertical="center" shrinkToFit="1"/>
    </xf>
    <xf numFmtId="38" fontId="35" fillId="0" borderId="41" xfId="2" applyFont="1" applyFill="1" applyBorder="1" applyAlignment="1" applyProtection="1">
      <alignment horizontal="right" vertical="center" shrinkToFit="1"/>
    </xf>
    <xf numFmtId="38" fontId="35" fillId="0" borderId="23" xfId="2" applyFont="1" applyFill="1" applyBorder="1" applyAlignment="1" applyProtection="1">
      <alignment horizontal="right" vertical="center" shrinkToFit="1"/>
    </xf>
    <xf numFmtId="38" fontId="6" fillId="0" borderId="19" xfId="2" applyFont="1" applyFill="1" applyBorder="1" applyAlignment="1" applyProtection="1">
      <alignment vertical="center" shrinkToFit="1"/>
    </xf>
    <xf numFmtId="38" fontId="6" fillId="0" borderId="57" xfId="2" applyFont="1" applyFill="1" applyBorder="1" applyAlignment="1" applyProtection="1">
      <alignment vertical="center" shrinkToFit="1"/>
    </xf>
    <xf numFmtId="38" fontId="7" fillId="0" borderId="47" xfId="2" applyFont="1" applyFill="1" applyBorder="1" applyAlignment="1" applyProtection="1">
      <alignment vertical="center" shrinkToFit="1"/>
    </xf>
    <xf numFmtId="38" fontId="7" fillId="0" borderId="106" xfId="2" applyFont="1" applyFill="1" applyBorder="1" applyAlignment="1" applyProtection="1">
      <alignment vertical="center" shrinkToFit="1"/>
    </xf>
    <xf numFmtId="38" fontId="30" fillId="2" borderId="89" xfId="2" applyFont="1" applyFill="1" applyBorder="1" applyAlignment="1" applyProtection="1">
      <alignment horizontal="center" vertical="center" shrinkToFit="1"/>
    </xf>
    <xf numFmtId="38" fontId="30" fillId="2" borderId="102" xfId="2" applyFont="1" applyFill="1" applyBorder="1" applyAlignment="1" applyProtection="1">
      <alignment horizontal="center" vertical="center" shrinkToFit="1"/>
    </xf>
    <xf numFmtId="38" fontId="5" fillId="2" borderId="16" xfId="2" applyFont="1" applyFill="1" applyBorder="1" applyAlignment="1" applyProtection="1">
      <alignment horizontal="distributed" vertical="center" shrinkToFit="1"/>
    </xf>
    <xf numFmtId="38" fontId="30" fillId="2" borderId="2" xfId="2" applyFont="1" applyFill="1" applyBorder="1" applyAlignment="1" applyProtection="1">
      <alignment vertical="center" shrinkToFit="1"/>
    </xf>
    <xf numFmtId="0" fontId="41" fillId="0" borderId="2" xfId="0" applyFont="1" applyBorder="1" applyAlignment="1"/>
    <xf numFmtId="38" fontId="6" fillId="0" borderId="20" xfId="2" applyFont="1" applyFill="1" applyBorder="1" applyAlignment="1" applyProtection="1">
      <alignment vertical="center" shrinkToFit="1"/>
    </xf>
    <xf numFmtId="38" fontId="7" fillId="0" borderId="13" xfId="2" applyFont="1" applyFill="1" applyBorder="1" applyAlignment="1" applyProtection="1">
      <alignment vertical="center" shrinkToFit="1"/>
    </xf>
    <xf numFmtId="38" fontId="30" fillId="0" borderId="46" xfId="2" applyFont="1" applyFill="1" applyBorder="1" applyAlignment="1" applyProtection="1">
      <alignment vertical="center" shrinkToFit="1"/>
    </xf>
    <xf numFmtId="38" fontId="30" fillId="0" borderId="22" xfId="2" applyFont="1" applyFill="1" applyBorder="1" applyAlignment="1" applyProtection="1">
      <alignment vertical="center" shrinkToFit="1"/>
    </xf>
    <xf numFmtId="38" fontId="30" fillId="0" borderId="42" xfId="2" applyFont="1" applyFill="1" applyBorder="1" applyAlignment="1" applyProtection="1">
      <alignment vertical="center" shrinkToFit="1"/>
    </xf>
    <xf numFmtId="38" fontId="30" fillId="0" borderId="21" xfId="2" applyFont="1" applyFill="1" applyBorder="1" applyAlignment="1" applyProtection="1">
      <alignment vertical="center" shrinkToFit="1"/>
    </xf>
    <xf numFmtId="38" fontId="30" fillId="0" borderId="67" xfId="2" applyFont="1" applyFill="1" applyBorder="1" applyAlignment="1" applyProtection="1">
      <alignment vertical="center" shrinkToFit="1"/>
    </xf>
    <xf numFmtId="38" fontId="30" fillId="0" borderId="57" xfId="2" applyFont="1" applyFill="1" applyBorder="1" applyAlignment="1" applyProtection="1">
      <alignment vertical="center" shrinkToFit="1"/>
    </xf>
    <xf numFmtId="38" fontId="35" fillId="0" borderId="67" xfId="2" applyFont="1" applyFill="1" applyBorder="1" applyAlignment="1" applyProtection="1">
      <alignment horizontal="right" vertical="center" shrinkToFit="1"/>
    </xf>
    <xf numFmtId="38" fontId="35" fillId="0" borderId="57" xfId="2" applyFont="1" applyFill="1" applyBorder="1" applyAlignment="1" applyProtection="1">
      <alignment horizontal="right" vertical="center" shrinkToFit="1"/>
    </xf>
    <xf numFmtId="38" fontId="16" fillId="0" borderId="14" xfId="2" applyFont="1" applyFill="1" applyBorder="1" applyAlignment="1" applyProtection="1">
      <alignment horizontal="distributed" vertical="center" shrinkToFit="1"/>
    </xf>
    <xf numFmtId="38" fontId="16" fillId="0" borderId="25" xfId="2" applyFont="1" applyFill="1" applyBorder="1" applyAlignment="1" applyProtection="1">
      <alignment horizontal="distributed" vertical="center" shrinkToFit="1"/>
    </xf>
    <xf numFmtId="38" fontId="35" fillId="2" borderId="46" xfId="2" applyFont="1" applyFill="1" applyBorder="1" applyAlignment="1" applyProtection="1">
      <alignment horizontal="right" vertical="center" shrinkToFit="1"/>
    </xf>
    <xf numFmtId="38" fontId="35" fillId="2" borderId="22" xfId="2" applyFont="1" applyFill="1" applyBorder="1" applyAlignment="1" applyProtection="1">
      <alignment horizontal="right" vertical="center" shrinkToFit="1"/>
    </xf>
    <xf numFmtId="38" fontId="30" fillId="2" borderId="42" xfId="2" applyFont="1" applyFill="1" applyBorder="1" applyAlignment="1" applyProtection="1">
      <alignment vertical="center" shrinkToFit="1"/>
    </xf>
    <xf numFmtId="38" fontId="30" fillId="2" borderId="21" xfId="2" applyFont="1" applyFill="1" applyBorder="1" applyAlignment="1" applyProtection="1">
      <alignment vertical="center" shrinkToFit="1"/>
    </xf>
    <xf numFmtId="38" fontId="35" fillId="2" borderId="29" xfId="2" applyFont="1" applyFill="1" applyBorder="1" applyAlignment="1" applyProtection="1">
      <alignment horizontal="right" vertical="center" shrinkToFit="1"/>
    </xf>
    <xf numFmtId="38" fontId="30" fillId="0" borderId="44" xfId="2" applyFont="1" applyFill="1" applyBorder="1" applyAlignment="1" applyProtection="1">
      <alignment vertical="center" shrinkToFit="1"/>
    </xf>
    <xf numFmtId="38" fontId="30" fillId="0" borderId="25" xfId="2" applyFont="1" applyFill="1" applyBorder="1" applyAlignment="1" applyProtection="1">
      <alignment vertical="center" shrinkToFit="1"/>
    </xf>
    <xf numFmtId="38" fontId="35" fillId="0" borderId="46" xfId="2" applyFont="1" applyFill="1" applyBorder="1" applyAlignment="1" applyProtection="1">
      <alignment horizontal="right" vertical="center" shrinkToFit="1"/>
    </xf>
    <xf numFmtId="38" fontId="35" fillId="0" borderId="22" xfId="2" applyFont="1" applyFill="1" applyBorder="1" applyAlignment="1" applyProtection="1">
      <alignment horizontal="right" vertical="center" shrinkToFit="1"/>
    </xf>
    <xf numFmtId="38" fontId="6" fillId="0" borderId="29" xfId="2" applyFont="1" applyFill="1" applyBorder="1" applyAlignment="1" applyProtection="1">
      <alignment vertical="center" shrinkToFit="1"/>
    </xf>
    <xf numFmtId="38" fontId="44" fillId="0" borderId="15" xfId="2" applyFont="1" applyFill="1" applyBorder="1" applyAlignment="1" applyProtection="1">
      <alignment horizontal="distributed" vertical="center" shrinkToFit="1"/>
    </xf>
    <xf numFmtId="38" fontId="44" fillId="0" borderId="14" xfId="2" applyFont="1" applyFill="1" applyBorder="1" applyAlignment="1" applyProtection="1">
      <alignment horizontal="distributed" vertical="center" shrinkToFit="1"/>
    </xf>
    <xf numFmtId="38" fontId="44" fillId="0" borderId="25" xfId="2" applyFont="1" applyFill="1" applyBorder="1" applyAlignment="1" applyProtection="1">
      <alignment horizontal="distributed" vertical="center" shrinkToFit="1"/>
    </xf>
    <xf numFmtId="38" fontId="1" fillId="0" borderId="11" xfId="2" applyFont="1" applyFill="1" applyBorder="1" applyAlignment="1" applyProtection="1">
      <alignment horizontal="distributed" vertical="center" wrapText="1" shrinkToFit="1"/>
    </xf>
    <xf numFmtId="38" fontId="16" fillId="0" borderId="19" xfId="2" applyFont="1" applyFill="1" applyBorder="1" applyAlignment="1" applyProtection="1">
      <alignment horizontal="distributed" vertical="center" shrinkToFit="1"/>
    </xf>
    <xf numFmtId="38" fontId="16" fillId="0" borderId="20" xfId="2" applyFont="1" applyFill="1" applyBorder="1" applyAlignment="1" applyProtection="1">
      <alignment horizontal="distributed" vertical="center" shrinkToFit="1"/>
    </xf>
    <xf numFmtId="38" fontId="16" fillId="0" borderId="57" xfId="2" applyFont="1" applyFill="1" applyBorder="1" applyAlignment="1" applyProtection="1">
      <alignment horizontal="distributed" vertical="center" shrinkToFit="1"/>
    </xf>
    <xf numFmtId="38" fontId="30" fillId="13" borderId="79" xfId="2" applyFont="1" applyFill="1" applyBorder="1" applyAlignment="1" applyProtection="1">
      <alignment vertical="center" shrinkToFit="1"/>
    </xf>
    <xf numFmtId="38" fontId="30" fillId="13" borderId="78" xfId="2" applyFont="1" applyFill="1" applyBorder="1" applyAlignment="1" applyProtection="1">
      <alignment vertical="center" shrinkToFit="1"/>
    </xf>
    <xf numFmtId="38" fontId="29" fillId="0" borderId="28" xfId="2" applyFont="1" applyFill="1" applyBorder="1" applyAlignment="1" applyProtection="1">
      <alignment horizontal="distributed" vertical="center" shrinkToFit="1"/>
    </xf>
    <xf numFmtId="38" fontId="29" fillId="0" borderId="45" xfId="2" applyFont="1" applyFill="1" applyBorder="1" applyAlignment="1" applyProtection="1">
      <alignment horizontal="distributed" vertical="center" shrinkToFit="1"/>
    </xf>
    <xf numFmtId="38" fontId="29" fillId="0" borderId="21" xfId="2" applyFont="1" applyFill="1" applyBorder="1" applyAlignment="1" applyProtection="1">
      <alignment horizontal="distributed" vertical="center" shrinkToFit="1"/>
    </xf>
    <xf numFmtId="38" fontId="17" fillId="0" borderId="29" xfId="2" applyFont="1" applyFill="1" applyBorder="1" applyAlignment="1" applyProtection="1">
      <alignment horizontal="distributed" vertical="center" shrinkToFit="1"/>
    </xf>
    <xf numFmtId="38" fontId="17" fillId="0" borderId="22" xfId="2" applyFont="1" applyFill="1" applyBorder="1" applyAlignment="1" applyProtection="1">
      <alignment horizontal="distributed" vertical="center" shrinkToFit="1"/>
    </xf>
    <xf numFmtId="0" fontId="11" fillId="0" borderId="47" xfId="0" applyFont="1" applyBorder="1" applyAlignment="1">
      <alignment horizontal="left"/>
    </xf>
    <xf numFmtId="0" fontId="11" fillId="0" borderId="9" xfId="0" applyFont="1" applyBorder="1" applyAlignment="1">
      <alignment horizontal="left"/>
    </xf>
    <xf numFmtId="38" fontId="16" fillId="2" borderId="28" xfId="2" applyFont="1" applyFill="1" applyBorder="1" applyAlignment="1" applyProtection="1">
      <alignment horizontal="distributed" vertical="center" wrapText="1" shrinkToFit="1"/>
    </xf>
    <xf numFmtId="38" fontId="5" fillId="2" borderId="30" xfId="2" applyFont="1" applyFill="1" applyBorder="1" applyAlignment="1" applyProtection="1">
      <alignment horizontal="distributed" vertical="center" shrinkToFit="1"/>
    </xf>
    <xf numFmtId="38" fontId="5" fillId="2" borderId="29" xfId="2" applyFont="1" applyFill="1" applyBorder="1" applyAlignment="1" applyProtection="1">
      <alignment horizontal="distributed" vertical="center" shrinkToFit="1"/>
    </xf>
    <xf numFmtId="38" fontId="5" fillId="2" borderId="22" xfId="2" applyFont="1" applyFill="1" applyBorder="1" applyAlignment="1" applyProtection="1">
      <alignment horizontal="distributed" vertical="center" shrinkToFit="1"/>
    </xf>
    <xf numFmtId="38" fontId="1" fillId="2" borderId="18" xfId="2" applyFont="1" applyFill="1" applyBorder="1" applyAlignment="1" applyProtection="1">
      <alignment horizontal="center" vertical="center" shrinkToFit="1"/>
    </xf>
    <xf numFmtId="38" fontId="1" fillId="2" borderId="23" xfId="2" applyFont="1" applyFill="1" applyBorder="1" applyAlignment="1" applyProtection="1">
      <alignment horizontal="center" vertical="center" shrinkToFit="1"/>
    </xf>
    <xf numFmtId="38" fontId="5" fillId="0" borderId="9" xfId="2" applyFont="1" applyFill="1" applyBorder="1" applyAlignment="1" applyProtection="1">
      <alignment vertical="center" shrinkToFit="1"/>
    </xf>
    <xf numFmtId="38" fontId="5" fillId="0" borderId="1" xfId="2" applyFont="1" applyFill="1" applyBorder="1" applyAlignment="1" applyProtection="1">
      <alignment vertical="center" shrinkToFit="1"/>
    </xf>
    <xf numFmtId="38" fontId="5" fillId="0" borderId="4" xfId="2" applyFont="1" applyFill="1" applyBorder="1" applyAlignment="1" applyProtection="1">
      <alignment vertical="center" shrinkToFit="1"/>
    </xf>
    <xf numFmtId="38" fontId="29" fillId="2" borderId="47" xfId="2" applyFont="1" applyFill="1" applyBorder="1" applyAlignment="1" applyProtection="1">
      <alignment horizontal="center" vertical="center" textRotation="255" shrinkToFit="1"/>
    </xf>
    <xf numFmtId="38" fontId="29" fillId="2" borderId="0" xfId="2" applyFont="1" applyFill="1" applyBorder="1" applyAlignment="1" applyProtection="1">
      <alignment horizontal="center" vertical="center" textRotation="255" shrinkToFit="1"/>
    </xf>
    <xf numFmtId="38" fontId="29" fillId="13" borderId="81" xfId="2" applyFont="1" applyFill="1" applyBorder="1" applyAlignment="1" applyProtection="1">
      <alignment horizontal="distributed" vertical="center" shrinkToFit="1"/>
    </xf>
    <xf numFmtId="38" fontId="29" fillId="13" borderId="74" xfId="2" applyFont="1" applyFill="1" applyBorder="1" applyAlignment="1" applyProtection="1">
      <alignment horizontal="distributed" vertical="center" shrinkToFit="1"/>
    </xf>
    <xf numFmtId="38" fontId="29" fillId="13" borderId="78" xfId="2" applyFont="1" applyFill="1" applyBorder="1" applyAlignment="1" applyProtection="1">
      <alignment horizontal="distributed" vertical="center" shrinkToFit="1"/>
    </xf>
    <xf numFmtId="38" fontId="16" fillId="2" borderId="18" xfId="2" applyFont="1" applyFill="1" applyBorder="1" applyAlignment="1" applyProtection="1">
      <alignment horizontal="distributed" vertical="top" shrinkToFit="1"/>
    </xf>
    <xf numFmtId="38" fontId="16" fillId="2" borderId="23" xfId="2" applyFont="1" applyFill="1" applyBorder="1" applyAlignment="1" applyProtection="1">
      <alignment horizontal="distributed" vertical="top" shrinkToFit="1"/>
    </xf>
    <xf numFmtId="38" fontId="5" fillId="2" borderId="107" xfId="2" applyFont="1" applyFill="1" applyBorder="1" applyAlignment="1" applyProtection="1">
      <alignment horizontal="center" vertical="center" shrinkToFit="1"/>
    </xf>
    <xf numFmtId="38" fontId="5" fillId="2" borderId="105" xfId="2" applyFont="1" applyFill="1" applyBorder="1" applyAlignment="1" applyProtection="1">
      <alignment horizontal="center" vertical="center" shrinkToFit="1"/>
    </xf>
    <xf numFmtId="38" fontId="16" fillId="0" borderId="30" xfId="2" applyFont="1" applyFill="1" applyBorder="1" applyAlignment="1" applyProtection="1">
      <alignment horizontal="distributed" vertical="center" wrapText="1" shrinkToFit="1"/>
    </xf>
    <xf numFmtId="38" fontId="24" fillId="0" borderId="30" xfId="2" applyFont="1" applyFill="1" applyBorder="1" applyAlignment="1" applyProtection="1">
      <alignment vertical="center" shrinkToFit="1"/>
    </xf>
    <xf numFmtId="38" fontId="24" fillId="0" borderId="29" xfId="2" applyFont="1" applyFill="1" applyBorder="1" applyAlignment="1" applyProtection="1">
      <alignment vertical="center" shrinkToFit="1"/>
    </xf>
    <xf numFmtId="38" fontId="24" fillId="0" borderId="22" xfId="2" applyFont="1" applyFill="1" applyBorder="1" applyAlignment="1" applyProtection="1">
      <alignment vertical="center" shrinkToFit="1"/>
    </xf>
    <xf numFmtId="38" fontId="5" fillId="0" borderId="15" xfId="2" applyFont="1" applyFill="1" applyBorder="1" applyAlignment="1" applyProtection="1">
      <alignment horizontal="distributed" vertical="center" shrinkToFit="1"/>
    </xf>
    <xf numFmtId="38" fontId="5" fillId="0" borderId="14" xfId="2" applyFont="1" applyFill="1" applyBorder="1" applyAlignment="1" applyProtection="1">
      <alignment horizontal="distributed" vertical="center" shrinkToFit="1"/>
    </xf>
    <xf numFmtId="38" fontId="5" fillId="0" borderId="25" xfId="2" applyFont="1" applyFill="1" applyBorder="1" applyAlignment="1" applyProtection="1">
      <alignment horizontal="distributed" vertical="center" shrinkToFit="1"/>
    </xf>
    <xf numFmtId="38" fontId="23" fillId="0" borderId="19" xfId="2" applyFont="1" applyFill="1" applyBorder="1" applyAlignment="1" applyProtection="1">
      <alignment horizontal="distributed" vertical="center" shrinkToFit="1"/>
    </xf>
    <xf numFmtId="38" fontId="23" fillId="0" borderId="20" xfId="2" applyFont="1" applyFill="1" applyBorder="1" applyAlignment="1" applyProtection="1">
      <alignment horizontal="distributed" vertical="center" shrinkToFit="1"/>
    </xf>
    <xf numFmtId="38" fontId="23" fillId="0" borderId="57" xfId="2" applyFont="1" applyFill="1" applyBorder="1" applyAlignment="1" applyProtection="1">
      <alignment horizontal="distributed" vertical="center" shrinkToFit="1"/>
    </xf>
    <xf numFmtId="38" fontId="35" fillId="0" borderId="29" xfId="2" applyFont="1" applyFill="1" applyBorder="1" applyAlignment="1" applyProtection="1">
      <alignment vertical="center" shrinkToFit="1"/>
    </xf>
    <xf numFmtId="38" fontId="35" fillId="0" borderId="22" xfId="2" applyFont="1" applyFill="1" applyBorder="1" applyAlignment="1" applyProtection="1">
      <alignment vertical="center" shrinkToFit="1"/>
    </xf>
    <xf numFmtId="38" fontId="23" fillId="2" borderId="8" xfId="2" applyFont="1" applyFill="1" applyBorder="1" applyAlignment="1" applyProtection="1">
      <alignment horizontal="distributed" vertical="center" shrinkToFit="1"/>
    </xf>
    <xf numFmtId="38" fontId="23" fillId="2" borderId="2" xfId="2" applyFont="1" applyFill="1" applyBorder="1" applyAlignment="1" applyProtection="1">
      <alignment horizontal="distributed" vertical="center" shrinkToFit="1"/>
    </xf>
    <xf numFmtId="38" fontId="23" fillId="2" borderId="35" xfId="2" applyFont="1" applyFill="1" applyBorder="1" applyAlignment="1" applyProtection="1">
      <alignment horizontal="distributed" vertical="center" shrinkToFit="1"/>
    </xf>
    <xf numFmtId="38" fontId="17" fillId="2" borderId="2" xfId="2" applyFont="1" applyFill="1" applyBorder="1" applyAlignment="1" applyProtection="1">
      <alignment horizontal="distributed" vertical="center" shrinkToFit="1"/>
    </xf>
    <xf numFmtId="38" fontId="30" fillId="2" borderId="34" xfId="2" applyFont="1" applyFill="1" applyBorder="1" applyAlignment="1" applyProtection="1">
      <alignment vertical="center" shrinkToFit="1"/>
    </xf>
    <xf numFmtId="38" fontId="30" fillId="2" borderId="35" xfId="2" applyFont="1" applyFill="1" applyBorder="1" applyAlignment="1" applyProtection="1">
      <alignment vertical="center" shrinkToFit="1"/>
    </xf>
    <xf numFmtId="38" fontId="28" fillId="11" borderId="108" xfId="2" applyFont="1" applyFill="1" applyBorder="1" applyAlignment="1" applyProtection="1">
      <alignment horizontal="center" vertical="center" shrinkToFit="1"/>
    </xf>
    <xf numFmtId="38" fontId="28" fillId="11" borderId="109" xfId="2" applyFont="1" applyFill="1" applyBorder="1" applyAlignment="1" applyProtection="1">
      <alignment horizontal="center" vertical="center" shrinkToFit="1"/>
    </xf>
    <xf numFmtId="38" fontId="28" fillId="11" borderId="110" xfId="2" applyFont="1" applyFill="1" applyBorder="1" applyAlignment="1" applyProtection="1">
      <alignment horizontal="center" vertical="center" shrinkToFit="1"/>
    </xf>
    <xf numFmtId="180" fontId="29" fillId="14" borderId="28" xfId="2" applyNumberFormat="1" applyFont="1" applyFill="1" applyBorder="1" applyAlignment="1" applyProtection="1">
      <alignment horizontal="center" vertical="center" shrinkToFit="1"/>
    </xf>
    <xf numFmtId="180" fontId="29" fillId="14" borderId="45" xfId="2" applyNumberFormat="1" applyFont="1" applyFill="1" applyBorder="1" applyAlignment="1" applyProtection="1">
      <alignment horizontal="center" vertical="center" shrinkToFit="1"/>
    </xf>
    <xf numFmtId="180" fontId="29" fillId="14" borderId="65" xfId="2" applyNumberFormat="1" applyFont="1" applyFill="1" applyBorder="1" applyAlignment="1" applyProtection="1">
      <alignment horizontal="center" vertical="center" shrinkToFit="1"/>
    </xf>
    <xf numFmtId="38" fontId="35" fillId="0" borderId="46" xfId="2" applyFont="1" applyFill="1" applyBorder="1" applyAlignment="1" applyProtection="1">
      <alignment vertical="center" shrinkToFit="1"/>
    </xf>
    <xf numFmtId="38" fontId="30" fillId="13" borderId="79" xfId="2" applyFont="1" applyFill="1" applyBorder="1" applyAlignment="1" applyProtection="1">
      <alignment horizontal="right" vertical="center" shrinkToFit="1"/>
    </xf>
    <xf numFmtId="38" fontId="30" fillId="13" borderId="78" xfId="2" applyFont="1" applyFill="1" applyBorder="1" applyAlignment="1" applyProtection="1">
      <alignment horizontal="right" vertical="center" shrinkToFit="1"/>
    </xf>
    <xf numFmtId="38" fontId="35" fillId="2" borderId="2" xfId="2" applyFont="1" applyFill="1" applyBorder="1" applyAlignment="1" applyProtection="1">
      <alignment horizontal="right" vertical="center" shrinkToFit="1"/>
    </xf>
    <xf numFmtId="38" fontId="35" fillId="2" borderId="41" xfId="2" applyFont="1" applyFill="1" applyBorder="1" applyAlignment="1" applyProtection="1">
      <alignment horizontal="center" vertical="center" shrinkToFit="1"/>
    </xf>
    <xf numFmtId="38" fontId="35" fillId="2" borderId="23" xfId="2" applyFont="1" applyFill="1" applyBorder="1" applyAlignment="1" applyProtection="1">
      <alignment horizontal="center" vertical="center" shrinkToFit="1"/>
    </xf>
    <xf numFmtId="38" fontId="16" fillId="0" borderId="11" xfId="2" applyFont="1" applyFill="1" applyBorder="1" applyAlignment="1" applyProtection="1">
      <alignment horizontal="center" vertical="center" wrapText="1" shrinkToFit="1"/>
    </xf>
    <xf numFmtId="0" fontId="25" fillId="0" borderId="18" xfId="0" applyFont="1" applyBorder="1" applyAlignment="1">
      <alignment horizontal="center"/>
    </xf>
    <xf numFmtId="0" fontId="25" fillId="0" borderId="23" xfId="0" applyFont="1" applyBorder="1" applyAlignment="1">
      <alignment horizontal="center"/>
    </xf>
    <xf numFmtId="0" fontId="25" fillId="0" borderId="18" xfId="0" applyFont="1" applyBorder="1"/>
    <xf numFmtId="0" fontId="25" fillId="0" borderId="23" xfId="0" applyFont="1" applyBorder="1"/>
    <xf numFmtId="38" fontId="29" fillId="2" borderId="9" xfId="2" applyFont="1" applyFill="1" applyBorder="1" applyAlignment="1" applyProtection="1">
      <alignment horizontal="center" vertical="center" shrinkToFit="1"/>
    </xf>
    <xf numFmtId="182" fontId="29" fillId="14" borderId="28" xfId="2" applyNumberFormat="1" applyFont="1" applyFill="1" applyBorder="1" applyAlignment="1" applyProtection="1">
      <alignment horizontal="center" vertical="center" shrinkToFit="1"/>
    </xf>
    <xf numFmtId="182" fontId="29" fillId="14" borderId="45" xfId="2" applyNumberFormat="1" applyFont="1" applyFill="1" applyBorder="1" applyAlignment="1" applyProtection="1">
      <alignment horizontal="center" vertical="center" shrinkToFit="1"/>
    </xf>
    <xf numFmtId="38" fontId="16" fillId="2" borderId="39" xfId="2" applyFont="1" applyFill="1" applyBorder="1" applyAlignment="1" applyProtection="1">
      <alignment horizontal="center" vertical="center" shrinkToFit="1"/>
    </xf>
    <xf numFmtId="38" fontId="16" fillId="2" borderId="42" xfId="2" applyFont="1" applyFill="1" applyBorder="1" applyAlignment="1" applyProtection="1">
      <alignment horizontal="center" vertical="center" shrinkToFit="1"/>
    </xf>
    <xf numFmtId="38" fontId="16" fillId="2" borderId="40" xfId="2" applyFont="1" applyFill="1" applyBorder="1" applyAlignment="1" applyProtection="1">
      <alignment horizontal="center" vertical="center" shrinkToFit="1"/>
    </xf>
    <xf numFmtId="38" fontId="16" fillId="0" borderId="39" xfId="2" applyFont="1" applyFill="1" applyBorder="1" applyAlignment="1" applyProtection="1">
      <alignment horizontal="center" vertical="center" shrinkToFit="1"/>
    </xf>
    <xf numFmtId="38" fontId="16" fillId="0" borderId="40" xfId="2" applyFont="1" applyFill="1" applyBorder="1" applyAlignment="1" applyProtection="1">
      <alignment horizontal="center" vertical="center" shrinkToFit="1"/>
    </xf>
    <xf numFmtId="181" fontId="29" fillId="14" borderId="28" xfId="2" applyNumberFormat="1" applyFont="1" applyFill="1" applyBorder="1" applyAlignment="1" applyProtection="1">
      <alignment horizontal="center" vertical="center" shrinkToFit="1"/>
    </xf>
    <xf numFmtId="181" fontId="29" fillId="14" borderId="45" xfId="2" applyNumberFormat="1" applyFont="1" applyFill="1" applyBorder="1" applyAlignment="1" applyProtection="1">
      <alignment horizontal="center" vertical="center" shrinkToFit="1"/>
    </xf>
    <xf numFmtId="181" fontId="29" fillId="14" borderId="65" xfId="2" applyNumberFormat="1" applyFont="1" applyFill="1" applyBorder="1" applyAlignment="1" applyProtection="1">
      <alignment horizontal="center" vertical="center" shrinkToFit="1"/>
    </xf>
    <xf numFmtId="178" fontId="29" fillId="14" borderId="28" xfId="2" applyNumberFormat="1" applyFont="1" applyFill="1" applyBorder="1" applyAlignment="1" applyProtection="1">
      <alignment horizontal="center" vertical="center" shrinkToFit="1"/>
    </xf>
    <xf numFmtId="178" fontId="29" fillId="14" borderId="45" xfId="2" applyNumberFormat="1" applyFont="1" applyFill="1" applyBorder="1" applyAlignment="1" applyProtection="1">
      <alignment horizontal="center" vertical="center" shrinkToFit="1"/>
    </xf>
    <xf numFmtId="38" fontId="17" fillId="2" borderId="8" xfId="2" applyFont="1" applyFill="1" applyBorder="1" applyAlignment="1" applyProtection="1">
      <alignment horizontal="distributed" vertical="center" shrinkToFit="1"/>
    </xf>
    <xf numFmtId="177" fontId="29" fillId="14" borderId="28" xfId="2" applyNumberFormat="1" applyFont="1" applyFill="1" applyBorder="1" applyAlignment="1" applyProtection="1">
      <alignment horizontal="center" vertical="center" shrinkToFit="1"/>
    </xf>
    <xf numFmtId="177" fontId="29" fillId="14" borderId="45" xfId="2" applyNumberFormat="1" applyFont="1" applyFill="1" applyBorder="1" applyAlignment="1" applyProtection="1">
      <alignment horizontal="center" vertical="center" shrinkToFit="1"/>
    </xf>
    <xf numFmtId="177" fontId="29" fillId="14" borderId="65" xfId="2" applyNumberFormat="1" applyFont="1" applyFill="1" applyBorder="1" applyAlignment="1" applyProtection="1">
      <alignment horizontal="center" vertical="center" shrinkToFit="1"/>
    </xf>
    <xf numFmtId="179" fontId="29" fillId="14" borderId="28" xfId="2" applyNumberFormat="1" applyFont="1" applyFill="1" applyBorder="1" applyAlignment="1" applyProtection="1">
      <alignment horizontal="center" vertical="center" shrinkToFit="1"/>
    </xf>
    <xf numFmtId="179" fontId="29" fillId="14" borderId="45" xfId="2" applyNumberFormat="1" applyFont="1" applyFill="1" applyBorder="1" applyAlignment="1" applyProtection="1">
      <alignment horizontal="center" vertical="center" shrinkToFit="1"/>
    </xf>
    <xf numFmtId="179" fontId="29" fillId="14" borderId="65" xfId="2" applyNumberFormat="1" applyFont="1" applyFill="1" applyBorder="1" applyAlignment="1" applyProtection="1">
      <alignment horizontal="center" vertical="center" shrinkToFit="1"/>
    </xf>
    <xf numFmtId="38" fontId="44" fillId="2" borderId="11" xfId="2" applyFont="1" applyFill="1" applyBorder="1" applyAlignment="1" applyProtection="1">
      <alignment horizontal="center" vertical="center" wrapText="1" shrinkToFit="1"/>
    </xf>
    <xf numFmtId="38" fontId="44" fillId="2" borderId="18" xfId="2" applyFont="1" applyFill="1" applyBorder="1" applyAlignment="1" applyProtection="1">
      <alignment horizontal="center" vertical="center" shrinkToFit="1"/>
    </xf>
    <xf numFmtId="38" fontId="44" fillId="2" borderId="23" xfId="2" applyFont="1" applyFill="1" applyBorder="1" applyAlignment="1" applyProtection="1">
      <alignment horizontal="center" vertical="center" shrinkToFit="1"/>
    </xf>
  </cellXfs>
  <cellStyles count="5">
    <cellStyle name="ハイパーリンク" xfId="1" builtinId="8"/>
    <cellStyle name="桁区切り" xfId="2" builtinId="6"/>
    <cellStyle name="標準" xfId="0" builtinId="0"/>
    <cellStyle name="標準_Ehime" xfId="3" xr:uid="{00000000-0005-0000-0000-000003000000}"/>
    <cellStyle name="標準_Kagawa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16</xdr:col>
      <xdr:colOff>0</xdr:colOff>
      <xdr:row>3</xdr:row>
      <xdr:rowOff>0</xdr:rowOff>
    </xdr:to>
    <xdr:sp macro="" textlink="">
      <xdr:nvSpPr>
        <xdr:cNvPr id="10396" name="AutoShape 2">
          <a:extLst>
            <a:ext uri="{FF2B5EF4-FFF2-40B4-BE49-F238E27FC236}">
              <a16:creationId xmlns:a16="http://schemas.microsoft.com/office/drawing/2014/main" id="{3888EC35-02BF-4227-AE5C-870E545DEDF6}"/>
            </a:ext>
          </a:extLst>
        </xdr:cNvPr>
        <xdr:cNvSpPr>
          <a:spLocks noChangeArrowheads="1"/>
        </xdr:cNvSpPr>
      </xdr:nvSpPr>
      <xdr:spPr bwMode="auto">
        <a:xfrm>
          <a:off x="0" y="362218"/>
          <a:ext cx="13120352" cy="590282"/>
        </a:xfrm>
        <a:prstGeom prst="roundRect">
          <a:avLst>
            <a:gd name="adj" fmla="val 16667"/>
          </a:avLst>
        </a:prstGeom>
        <a:noFill/>
        <a:ln w="28575">
          <a:solidFill>
            <a:srgbClr val="008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6</xdr:row>
      <xdr:rowOff>0</xdr:rowOff>
    </xdr:from>
    <xdr:to>
      <xdr:col>16</xdr:col>
      <xdr:colOff>9525</xdr:colOff>
      <xdr:row>33</xdr:row>
      <xdr:rowOff>0</xdr:rowOff>
    </xdr:to>
    <xdr:sp macro="" textlink="">
      <xdr:nvSpPr>
        <xdr:cNvPr id="10397" name="AutoShape 3">
          <a:extLst>
            <a:ext uri="{FF2B5EF4-FFF2-40B4-BE49-F238E27FC236}">
              <a16:creationId xmlns:a16="http://schemas.microsoft.com/office/drawing/2014/main" id="{2CBDE5A4-F32E-4455-A3C8-7CA5AFCA5992}"/>
            </a:ext>
          </a:extLst>
        </xdr:cNvPr>
        <xdr:cNvSpPr>
          <a:spLocks noChangeArrowheads="1"/>
        </xdr:cNvSpPr>
      </xdr:nvSpPr>
      <xdr:spPr bwMode="auto">
        <a:xfrm>
          <a:off x="0" y="1314718"/>
          <a:ext cx="13129877" cy="7713909"/>
        </a:xfrm>
        <a:prstGeom prst="roundRect">
          <a:avLst>
            <a:gd name="adj" fmla="val 1579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0</xdr:colOff>
      <xdr:row>35</xdr:row>
      <xdr:rowOff>0</xdr:rowOff>
    </xdr:from>
    <xdr:to>
      <xdr:col>16</xdr:col>
      <xdr:colOff>9525</xdr:colOff>
      <xdr:row>42</xdr:row>
      <xdr:rowOff>0</xdr:rowOff>
    </xdr:to>
    <xdr:sp macro="" textlink="">
      <xdr:nvSpPr>
        <xdr:cNvPr id="10398" name="AutoShape 4">
          <a:extLst>
            <a:ext uri="{FF2B5EF4-FFF2-40B4-BE49-F238E27FC236}">
              <a16:creationId xmlns:a16="http://schemas.microsoft.com/office/drawing/2014/main" id="{F90B460E-2A93-43B4-95AD-6218CDA80FF0}"/>
            </a:ext>
          </a:extLst>
        </xdr:cNvPr>
        <xdr:cNvSpPr>
          <a:spLocks noChangeArrowheads="1"/>
        </xdr:cNvSpPr>
      </xdr:nvSpPr>
      <xdr:spPr bwMode="auto">
        <a:xfrm>
          <a:off x="0" y="8524875"/>
          <a:ext cx="13115925" cy="1390650"/>
        </a:xfrm>
        <a:prstGeom prst="roundRect">
          <a:avLst>
            <a:gd name="adj" fmla="val 8491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24</xdr:col>
      <xdr:colOff>0</xdr:colOff>
      <xdr:row>2</xdr:row>
      <xdr:rowOff>0</xdr:rowOff>
    </xdr:to>
    <xdr:sp macro="" textlink="">
      <xdr:nvSpPr>
        <xdr:cNvPr id="11415" name="AutoShape 7">
          <a:extLst>
            <a:ext uri="{FF2B5EF4-FFF2-40B4-BE49-F238E27FC236}">
              <a16:creationId xmlns:a16="http://schemas.microsoft.com/office/drawing/2014/main" id="{97B13565-0B20-415A-A3E9-EC8E333C7BE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5868650" cy="666750"/>
        </a:xfrm>
        <a:prstGeom prst="roundRect">
          <a:avLst>
            <a:gd name="adj" fmla="val 16667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95250</xdr:rowOff>
    </xdr:from>
    <xdr:to>
      <xdr:col>24</xdr:col>
      <xdr:colOff>0</xdr:colOff>
      <xdr:row>43</xdr:row>
      <xdr:rowOff>228600</xdr:rowOff>
    </xdr:to>
    <xdr:sp macro="" textlink="">
      <xdr:nvSpPr>
        <xdr:cNvPr id="11416" name="AutoShape 8">
          <a:extLst>
            <a:ext uri="{FF2B5EF4-FFF2-40B4-BE49-F238E27FC236}">
              <a16:creationId xmlns:a16="http://schemas.microsoft.com/office/drawing/2014/main" id="{4BB35A00-6E47-43D2-A0FD-E2A2174AB900}"/>
            </a:ext>
          </a:extLst>
        </xdr:cNvPr>
        <xdr:cNvSpPr>
          <a:spLocks noChangeArrowheads="1"/>
        </xdr:cNvSpPr>
      </xdr:nvSpPr>
      <xdr:spPr bwMode="auto">
        <a:xfrm>
          <a:off x="0" y="762000"/>
          <a:ext cx="15868650" cy="9496425"/>
        </a:xfrm>
        <a:prstGeom prst="roundRect">
          <a:avLst>
            <a:gd name="adj" fmla="val 1579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24</xdr:col>
      <xdr:colOff>9525</xdr:colOff>
      <xdr:row>3</xdr:row>
      <xdr:rowOff>9525</xdr:rowOff>
    </xdr:from>
    <xdr:to>
      <xdr:col>24</xdr:col>
      <xdr:colOff>352425</xdr:colOff>
      <xdr:row>8</xdr:row>
      <xdr:rowOff>28575</xdr:rowOff>
    </xdr:to>
    <xdr:sp macro="" textlink="">
      <xdr:nvSpPr>
        <xdr:cNvPr id="5131" name="AutoShape 53">
          <a:extLst>
            <a:ext uri="{FF2B5EF4-FFF2-40B4-BE49-F238E27FC236}">
              <a16:creationId xmlns:a16="http://schemas.microsoft.com/office/drawing/2014/main" id="{5BF03B55-4BAC-4997-91DE-FECF8310B4A2}"/>
            </a:ext>
          </a:extLst>
        </xdr:cNvPr>
        <xdr:cNvSpPr>
          <a:spLocks noChangeArrowheads="1"/>
        </xdr:cNvSpPr>
      </xdr:nvSpPr>
      <xdr:spPr bwMode="auto">
        <a:xfrm>
          <a:off x="11658600" y="676275"/>
          <a:ext cx="342900" cy="1266825"/>
        </a:xfrm>
        <a:prstGeom prst="roundRect">
          <a:avLst>
            <a:gd name="adj" fmla="val 16667"/>
          </a:avLst>
        </a:pr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  <xdr:txBody>
        <a:bodyPr vertOverflow="clip" vert="wordArtVertRtl" wrap="square" lIns="36576" tIns="0" rIns="36576" bIns="0" anchor="ctr" upright="1"/>
        <a:lstStyle/>
        <a:p>
          <a:pPr algn="ctr" rtl="0">
            <a:defRPr sz="1000"/>
          </a:pPr>
          <a:r>
            <a:rPr lang="ja-JP" altLang="en-US" sz="1400" b="1" i="0" strike="noStrike">
              <a:solidFill>
                <a:srgbClr val="3366FF"/>
              </a:solidFill>
              <a:latin typeface="ＭＳ Ｐ明朝"/>
              <a:ea typeface="ＭＳ Ｐ明朝"/>
            </a:rPr>
            <a:t>松山市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24</xdr:col>
      <xdr:colOff>28575</xdr:colOff>
      <xdr:row>2</xdr:row>
      <xdr:rowOff>0</xdr:rowOff>
    </xdr:to>
    <xdr:sp macro="" textlink="">
      <xdr:nvSpPr>
        <xdr:cNvPr id="12439" name="AutoShape 5">
          <a:extLst>
            <a:ext uri="{FF2B5EF4-FFF2-40B4-BE49-F238E27FC236}">
              <a16:creationId xmlns:a16="http://schemas.microsoft.com/office/drawing/2014/main" id="{786D96EB-86F4-4FE0-8BE4-38B4AC05BF1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5973425" cy="666750"/>
        </a:xfrm>
        <a:prstGeom prst="roundRect">
          <a:avLst>
            <a:gd name="adj" fmla="val 16667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3</xdr:row>
      <xdr:rowOff>0</xdr:rowOff>
    </xdr:from>
    <xdr:to>
      <xdr:col>24</xdr:col>
      <xdr:colOff>9525</xdr:colOff>
      <xdr:row>45</xdr:row>
      <xdr:rowOff>0</xdr:rowOff>
    </xdr:to>
    <xdr:sp macro="" textlink="">
      <xdr:nvSpPr>
        <xdr:cNvPr id="12440" name="AutoShape 6">
          <a:extLst>
            <a:ext uri="{FF2B5EF4-FFF2-40B4-BE49-F238E27FC236}">
              <a16:creationId xmlns:a16="http://schemas.microsoft.com/office/drawing/2014/main" id="{0D483286-CB33-4346-B7D5-011A937EBB41}"/>
            </a:ext>
          </a:extLst>
        </xdr:cNvPr>
        <xdr:cNvSpPr>
          <a:spLocks noChangeArrowheads="1"/>
        </xdr:cNvSpPr>
      </xdr:nvSpPr>
      <xdr:spPr bwMode="auto">
        <a:xfrm>
          <a:off x="0" y="781050"/>
          <a:ext cx="15954375" cy="9705975"/>
        </a:xfrm>
        <a:prstGeom prst="roundRect">
          <a:avLst>
            <a:gd name="adj" fmla="val 1579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24</xdr:col>
      <xdr:colOff>9525</xdr:colOff>
      <xdr:row>8</xdr:row>
      <xdr:rowOff>57150</xdr:rowOff>
    </xdr:from>
    <xdr:to>
      <xdr:col>24</xdr:col>
      <xdr:colOff>352425</xdr:colOff>
      <xdr:row>13</xdr:row>
      <xdr:rowOff>180975</xdr:rowOff>
    </xdr:to>
    <xdr:sp macro="" textlink="">
      <xdr:nvSpPr>
        <xdr:cNvPr id="6152" name="AutoShape 53">
          <a:extLst>
            <a:ext uri="{FF2B5EF4-FFF2-40B4-BE49-F238E27FC236}">
              <a16:creationId xmlns:a16="http://schemas.microsoft.com/office/drawing/2014/main" id="{20F45F6D-3829-4BEA-89D0-1B9F17B1B2BA}"/>
            </a:ext>
          </a:extLst>
        </xdr:cNvPr>
        <xdr:cNvSpPr>
          <a:spLocks noChangeArrowheads="1"/>
        </xdr:cNvSpPr>
      </xdr:nvSpPr>
      <xdr:spPr bwMode="auto">
        <a:xfrm>
          <a:off x="11658600" y="1762125"/>
          <a:ext cx="342900" cy="1266825"/>
        </a:xfrm>
        <a:prstGeom prst="roundRect">
          <a:avLst>
            <a:gd name="adj" fmla="val 16667"/>
          </a:avLst>
        </a:pr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  <xdr:txBody>
        <a:bodyPr vertOverflow="clip" vert="wordArtVertRtl" wrap="square" lIns="36576" tIns="0" rIns="36576" bIns="0" anchor="ctr" upright="1"/>
        <a:lstStyle/>
        <a:p>
          <a:pPr algn="ctr" rtl="0">
            <a:defRPr sz="1000"/>
          </a:pPr>
          <a:r>
            <a:rPr lang="ja-JP" altLang="en-US" sz="1400" b="1" i="0" strike="noStrike">
              <a:solidFill>
                <a:srgbClr val="3366FF"/>
              </a:solidFill>
              <a:latin typeface="ＭＳ Ｐ明朝"/>
              <a:ea typeface="ＭＳ Ｐ明朝"/>
            </a:rPr>
            <a:t>中予地区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112057</xdr:rowOff>
    </xdr:from>
    <xdr:to>
      <xdr:col>24</xdr:col>
      <xdr:colOff>0</xdr:colOff>
      <xdr:row>45</xdr:row>
      <xdr:rowOff>224117</xdr:rowOff>
    </xdr:to>
    <xdr:sp macro="" textlink="">
      <xdr:nvSpPr>
        <xdr:cNvPr id="13463" name="AutoShape 270">
          <a:extLst>
            <a:ext uri="{FF2B5EF4-FFF2-40B4-BE49-F238E27FC236}">
              <a16:creationId xmlns:a16="http://schemas.microsoft.com/office/drawing/2014/main" id="{296B6423-9313-44A0-A93A-B90FA203FA58}"/>
            </a:ext>
          </a:extLst>
        </xdr:cNvPr>
        <xdr:cNvSpPr>
          <a:spLocks noChangeArrowheads="1"/>
        </xdr:cNvSpPr>
      </xdr:nvSpPr>
      <xdr:spPr bwMode="auto">
        <a:xfrm>
          <a:off x="0" y="770403"/>
          <a:ext cx="15912353" cy="9861177"/>
        </a:xfrm>
        <a:prstGeom prst="roundRect">
          <a:avLst>
            <a:gd name="adj" fmla="val 1579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24</xdr:col>
      <xdr:colOff>9525</xdr:colOff>
      <xdr:row>15</xdr:row>
      <xdr:rowOff>28575</xdr:rowOff>
    </xdr:from>
    <xdr:to>
      <xdr:col>24</xdr:col>
      <xdr:colOff>352425</xdr:colOff>
      <xdr:row>20</xdr:row>
      <xdr:rowOff>161925</xdr:rowOff>
    </xdr:to>
    <xdr:sp macro="" textlink="">
      <xdr:nvSpPr>
        <xdr:cNvPr id="7440" name="AutoShape 53">
          <a:extLst>
            <a:ext uri="{FF2B5EF4-FFF2-40B4-BE49-F238E27FC236}">
              <a16:creationId xmlns:a16="http://schemas.microsoft.com/office/drawing/2014/main" id="{F7547741-66A7-425D-894C-CC63CCF6D06B}"/>
            </a:ext>
          </a:extLst>
        </xdr:cNvPr>
        <xdr:cNvSpPr>
          <a:spLocks noChangeArrowheads="1"/>
        </xdr:cNvSpPr>
      </xdr:nvSpPr>
      <xdr:spPr bwMode="auto">
        <a:xfrm>
          <a:off x="11658600" y="2962275"/>
          <a:ext cx="342900" cy="1266825"/>
        </a:xfrm>
        <a:prstGeom prst="roundRect">
          <a:avLst>
            <a:gd name="adj" fmla="val 16667"/>
          </a:avLst>
        </a:pr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  <xdr:txBody>
        <a:bodyPr vertOverflow="clip" vert="wordArtVertRtl" wrap="square" lIns="36576" tIns="0" rIns="36576" bIns="0" anchor="ctr" upright="1"/>
        <a:lstStyle/>
        <a:p>
          <a:pPr algn="ctr" rtl="0">
            <a:defRPr sz="1000"/>
          </a:pPr>
          <a:r>
            <a:rPr lang="ja-JP" altLang="en-US" sz="1400" b="1" i="0" strike="noStrike">
              <a:solidFill>
                <a:srgbClr val="3366FF"/>
              </a:solidFill>
              <a:latin typeface="ＭＳ Ｐ明朝"/>
              <a:ea typeface="ＭＳ Ｐ明朝"/>
            </a:rPr>
            <a:t>南予地区①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24</xdr:col>
      <xdr:colOff>0</xdr:colOff>
      <xdr:row>2</xdr:row>
      <xdr:rowOff>0</xdr:rowOff>
    </xdr:to>
    <xdr:sp macro="" textlink="">
      <xdr:nvSpPr>
        <xdr:cNvPr id="13465" name="AutoShape 7">
          <a:extLst>
            <a:ext uri="{FF2B5EF4-FFF2-40B4-BE49-F238E27FC236}">
              <a16:creationId xmlns:a16="http://schemas.microsoft.com/office/drawing/2014/main" id="{40C0864F-A6F9-484F-AE81-1F062D7CB9E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5897225" cy="666750"/>
        </a:xfrm>
        <a:prstGeom prst="roundRect">
          <a:avLst>
            <a:gd name="adj" fmla="val 16667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514350</xdr:colOff>
      <xdr:row>15</xdr:row>
      <xdr:rowOff>0</xdr:rowOff>
    </xdr:from>
    <xdr:to>
      <xdr:col>0</xdr:col>
      <xdr:colOff>514350</xdr:colOff>
      <xdr:row>18</xdr:row>
      <xdr:rowOff>0</xdr:rowOff>
    </xdr:to>
    <xdr:sp macro="" textlink="">
      <xdr:nvSpPr>
        <xdr:cNvPr id="14787" name="Line 7">
          <a:extLst>
            <a:ext uri="{FF2B5EF4-FFF2-40B4-BE49-F238E27FC236}">
              <a16:creationId xmlns:a16="http://schemas.microsoft.com/office/drawing/2014/main" id="{B869255E-87E3-4F61-9C7D-6349DB01EB72}"/>
            </a:ext>
          </a:extLst>
        </xdr:cNvPr>
        <xdr:cNvSpPr>
          <a:spLocks noChangeShapeType="1"/>
        </xdr:cNvSpPr>
      </xdr:nvSpPr>
      <xdr:spPr bwMode="auto">
        <a:xfrm>
          <a:off x="514350" y="3895725"/>
          <a:ext cx="0" cy="714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514350</xdr:colOff>
      <xdr:row>18</xdr:row>
      <xdr:rowOff>0</xdr:rowOff>
    </xdr:from>
    <xdr:to>
      <xdr:col>1</xdr:col>
      <xdr:colOff>9525</xdr:colOff>
      <xdr:row>20</xdr:row>
      <xdr:rowOff>9525</xdr:rowOff>
    </xdr:to>
    <xdr:sp macro="" textlink="">
      <xdr:nvSpPr>
        <xdr:cNvPr id="14788" name="Line 8">
          <a:extLst>
            <a:ext uri="{FF2B5EF4-FFF2-40B4-BE49-F238E27FC236}">
              <a16:creationId xmlns:a16="http://schemas.microsoft.com/office/drawing/2014/main" id="{3ECAC7B4-4A40-4C12-8CE9-BC41E0935D69}"/>
            </a:ext>
          </a:extLst>
        </xdr:cNvPr>
        <xdr:cNvSpPr>
          <a:spLocks noChangeShapeType="1"/>
        </xdr:cNvSpPr>
      </xdr:nvSpPr>
      <xdr:spPr bwMode="auto">
        <a:xfrm>
          <a:off x="514350" y="4610100"/>
          <a:ext cx="76200" cy="485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514350</xdr:colOff>
      <xdr:row>21</xdr:row>
      <xdr:rowOff>0</xdr:rowOff>
    </xdr:from>
    <xdr:to>
      <xdr:col>0</xdr:col>
      <xdr:colOff>514350</xdr:colOff>
      <xdr:row>22</xdr:row>
      <xdr:rowOff>0</xdr:rowOff>
    </xdr:to>
    <xdr:sp macro="" textlink="">
      <xdr:nvSpPr>
        <xdr:cNvPr id="14789" name="Line 10">
          <a:extLst>
            <a:ext uri="{FF2B5EF4-FFF2-40B4-BE49-F238E27FC236}">
              <a16:creationId xmlns:a16="http://schemas.microsoft.com/office/drawing/2014/main" id="{1683068E-CCAE-4792-B9BA-AFBAFDF31CB1}"/>
            </a:ext>
          </a:extLst>
        </xdr:cNvPr>
        <xdr:cNvSpPr>
          <a:spLocks noChangeShapeType="1"/>
        </xdr:cNvSpPr>
      </xdr:nvSpPr>
      <xdr:spPr bwMode="auto">
        <a:xfrm>
          <a:off x="514350" y="5324475"/>
          <a:ext cx="0" cy="238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523875</xdr:colOff>
      <xdr:row>22</xdr:row>
      <xdr:rowOff>0</xdr:rowOff>
    </xdr:from>
    <xdr:to>
      <xdr:col>1</xdr:col>
      <xdr:colOff>0</xdr:colOff>
      <xdr:row>23</xdr:row>
      <xdr:rowOff>0</xdr:rowOff>
    </xdr:to>
    <xdr:sp macro="" textlink="">
      <xdr:nvSpPr>
        <xdr:cNvPr id="14790" name="Line 11">
          <a:extLst>
            <a:ext uri="{FF2B5EF4-FFF2-40B4-BE49-F238E27FC236}">
              <a16:creationId xmlns:a16="http://schemas.microsoft.com/office/drawing/2014/main" id="{FADE1B9C-7888-448F-855F-1C24E1294179}"/>
            </a:ext>
          </a:extLst>
        </xdr:cNvPr>
        <xdr:cNvSpPr>
          <a:spLocks noChangeShapeType="1"/>
        </xdr:cNvSpPr>
      </xdr:nvSpPr>
      <xdr:spPr bwMode="auto">
        <a:xfrm>
          <a:off x="523875" y="5562600"/>
          <a:ext cx="57150" cy="238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523875</xdr:colOff>
      <xdr:row>14</xdr:row>
      <xdr:rowOff>0</xdr:rowOff>
    </xdr:from>
    <xdr:to>
      <xdr:col>1</xdr:col>
      <xdr:colOff>0</xdr:colOff>
      <xdr:row>15</xdr:row>
      <xdr:rowOff>0</xdr:rowOff>
    </xdr:to>
    <xdr:sp macro="" textlink="">
      <xdr:nvSpPr>
        <xdr:cNvPr id="14791" name="Line 14">
          <a:extLst>
            <a:ext uri="{FF2B5EF4-FFF2-40B4-BE49-F238E27FC236}">
              <a16:creationId xmlns:a16="http://schemas.microsoft.com/office/drawing/2014/main" id="{12017695-4950-4695-9678-91C4EA40842C}"/>
            </a:ext>
          </a:extLst>
        </xdr:cNvPr>
        <xdr:cNvSpPr>
          <a:spLocks noChangeShapeType="1"/>
        </xdr:cNvSpPr>
      </xdr:nvSpPr>
      <xdr:spPr bwMode="auto">
        <a:xfrm flipV="1">
          <a:off x="523875" y="3657600"/>
          <a:ext cx="57150" cy="238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514350</xdr:colOff>
      <xdr:row>20</xdr:row>
      <xdr:rowOff>0</xdr:rowOff>
    </xdr:from>
    <xdr:to>
      <xdr:col>1</xdr:col>
      <xdr:colOff>0</xdr:colOff>
      <xdr:row>21</xdr:row>
      <xdr:rowOff>9525</xdr:rowOff>
    </xdr:to>
    <xdr:sp macro="" textlink="">
      <xdr:nvSpPr>
        <xdr:cNvPr id="14792" name="Line 18">
          <a:extLst>
            <a:ext uri="{FF2B5EF4-FFF2-40B4-BE49-F238E27FC236}">
              <a16:creationId xmlns:a16="http://schemas.microsoft.com/office/drawing/2014/main" id="{E2528B92-AA5B-4B2E-9B48-6B22AC9B8C70}"/>
            </a:ext>
          </a:extLst>
        </xdr:cNvPr>
        <xdr:cNvSpPr>
          <a:spLocks noChangeShapeType="1"/>
        </xdr:cNvSpPr>
      </xdr:nvSpPr>
      <xdr:spPr bwMode="auto">
        <a:xfrm flipV="1">
          <a:off x="514350" y="5086350"/>
          <a:ext cx="66675" cy="247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3</xdr:row>
      <xdr:rowOff>0</xdr:rowOff>
    </xdr:from>
    <xdr:to>
      <xdr:col>24</xdr:col>
      <xdr:colOff>9525</xdr:colOff>
      <xdr:row>48</xdr:row>
      <xdr:rowOff>0</xdr:rowOff>
    </xdr:to>
    <xdr:sp macro="" textlink="">
      <xdr:nvSpPr>
        <xdr:cNvPr id="14793" name="AutoShape 20">
          <a:extLst>
            <a:ext uri="{FF2B5EF4-FFF2-40B4-BE49-F238E27FC236}">
              <a16:creationId xmlns:a16="http://schemas.microsoft.com/office/drawing/2014/main" id="{41D84582-4B58-4E6B-B16F-FB3AF3B3CB26}"/>
            </a:ext>
          </a:extLst>
        </xdr:cNvPr>
        <xdr:cNvSpPr>
          <a:spLocks noChangeArrowheads="1"/>
        </xdr:cNvSpPr>
      </xdr:nvSpPr>
      <xdr:spPr bwMode="auto">
        <a:xfrm>
          <a:off x="0" y="781050"/>
          <a:ext cx="15935325" cy="10401300"/>
        </a:xfrm>
        <a:prstGeom prst="roundRect">
          <a:avLst>
            <a:gd name="adj" fmla="val 1579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24</xdr:col>
      <xdr:colOff>9525</xdr:colOff>
      <xdr:row>20</xdr:row>
      <xdr:rowOff>0</xdr:rowOff>
    </xdr:from>
    <xdr:to>
      <xdr:col>24</xdr:col>
      <xdr:colOff>352425</xdr:colOff>
      <xdr:row>26</xdr:row>
      <xdr:rowOff>73025</xdr:rowOff>
    </xdr:to>
    <xdr:sp macro="" textlink="">
      <xdr:nvSpPr>
        <xdr:cNvPr id="2070" name="AutoShape 53">
          <a:extLst>
            <a:ext uri="{FF2B5EF4-FFF2-40B4-BE49-F238E27FC236}">
              <a16:creationId xmlns:a16="http://schemas.microsoft.com/office/drawing/2014/main" id="{D21EB8B3-D31E-498A-86C1-8EA11AFB3CD2}"/>
            </a:ext>
          </a:extLst>
        </xdr:cNvPr>
        <xdr:cNvSpPr>
          <a:spLocks noChangeArrowheads="1"/>
        </xdr:cNvSpPr>
      </xdr:nvSpPr>
      <xdr:spPr bwMode="auto">
        <a:xfrm>
          <a:off x="11658600" y="3981450"/>
          <a:ext cx="342900" cy="1266825"/>
        </a:xfrm>
        <a:prstGeom prst="roundRect">
          <a:avLst>
            <a:gd name="adj" fmla="val 16667"/>
          </a:avLst>
        </a:pr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  <xdr:txBody>
        <a:bodyPr vertOverflow="clip" vert="wordArtVertRtl" wrap="square" lIns="36576" tIns="0" rIns="36576" bIns="0" anchor="ctr" upright="1"/>
        <a:lstStyle/>
        <a:p>
          <a:pPr algn="ctr" rtl="0">
            <a:defRPr sz="1000"/>
          </a:pPr>
          <a:r>
            <a:rPr lang="ja-JP" altLang="en-US" sz="1400" b="1" i="0" strike="noStrike">
              <a:solidFill>
                <a:srgbClr val="3366FF"/>
              </a:solidFill>
              <a:latin typeface="ＭＳ Ｐ明朝"/>
              <a:ea typeface="ＭＳ Ｐ明朝"/>
            </a:rPr>
            <a:t>南予地区②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24</xdr:col>
      <xdr:colOff>0</xdr:colOff>
      <xdr:row>2</xdr:row>
      <xdr:rowOff>0</xdr:rowOff>
    </xdr:to>
    <xdr:sp macro="" textlink="">
      <xdr:nvSpPr>
        <xdr:cNvPr id="14795" name="AutoShape 7">
          <a:extLst>
            <a:ext uri="{FF2B5EF4-FFF2-40B4-BE49-F238E27FC236}">
              <a16:creationId xmlns:a16="http://schemas.microsoft.com/office/drawing/2014/main" id="{5CAE94BF-0397-428C-9489-14EE5DB8D30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5925800" cy="666750"/>
        </a:xfrm>
        <a:prstGeom prst="roundRect">
          <a:avLst>
            <a:gd name="adj" fmla="val 16667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24</xdr:col>
      <xdr:colOff>0</xdr:colOff>
      <xdr:row>44</xdr:row>
      <xdr:rowOff>0</xdr:rowOff>
    </xdr:to>
    <xdr:sp macro="" textlink="">
      <xdr:nvSpPr>
        <xdr:cNvPr id="15511" name="AutoShape 10">
          <a:extLst>
            <a:ext uri="{FF2B5EF4-FFF2-40B4-BE49-F238E27FC236}">
              <a16:creationId xmlns:a16="http://schemas.microsoft.com/office/drawing/2014/main" id="{86E3EB1B-7950-4666-9EE9-EA9D5CA6D919}"/>
            </a:ext>
          </a:extLst>
        </xdr:cNvPr>
        <xdr:cNvSpPr>
          <a:spLocks noChangeArrowheads="1"/>
        </xdr:cNvSpPr>
      </xdr:nvSpPr>
      <xdr:spPr bwMode="auto">
        <a:xfrm>
          <a:off x="0" y="809625"/>
          <a:ext cx="16230600" cy="10048875"/>
        </a:xfrm>
        <a:prstGeom prst="roundRect">
          <a:avLst>
            <a:gd name="adj" fmla="val 1579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24</xdr:col>
      <xdr:colOff>9525</xdr:colOff>
      <xdr:row>26</xdr:row>
      <xdr:rowOff>0</xdr:rowOff>
    </xdr:from>
    <xdr:to>
      <xdr:col>24</xdr:col>
      <xdr:colOff>352425</xdr:colOff>
      <xdr:row>31</xdr:row>
      <xdr:rowOff>85726</xdr:rowOff>
    </xdr:to>
    <xdr:sp macro="" textlink="">
      <xdr:nvSpPr>
        <xdr:cNvPr id="8204" name="AutoShape 53">
          <a:extLst>
            <a:ext uri="{FF2B5EF4-FFF2-40B4-BE49-F238E27FC236}">
              <a16:creationId xmlns:a16="http://schemas.microsoft.com/office/drawing/2014/main" id="{004C24EB-49E0-49E2-9C61-465953AB606B}"/>
            </a:ext>
          </a:extLst>
        </xdr:cNvPr>
        <xdr:cNvSpPr>
          <a:spLocks noChangeArrowheads="1"/>
        </xdr:cNvSpPr>
      </xdr:nvSpPr>
      <xdr:spPr bwMode="auto">
        <a:xfrm>
          <a:off x="11658600" y="5657850"/>
          <a:ext cx="342900" cy="1266825"/>
        </a:xfrm>
        <a:prstGeom prst="roundRect">
          <a:avLst>
            <a:gd name="adj" fmla="val 16667"/>
          </a:avLst>
        </a:pr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  <xdr:txBody>
        <a:bodyPr vertOverflow="clip" vert="wordArtVertRtl" wrap="square" lIns="36576" tIns="0" rIns="36576" bIns="0" anchor="ctr" upright="1"/>
        <a:lstStyle/>
        <a:p>
          <a:pPr algn="ctr" rtl="0">
            <a:defRPr sz="1000"/>
          </a:pPr>
          <a:r>
            <a:rPr lang="ja-JP" altLang="en-US" sz="1400" b="1" i="0" strike="noStrike">
              <a:solidFill>
                <a:srgbClr val="3366FF"/>
              </a:solidFill>
              <a:latin typeface="ＭＳ Ｐ明朝"/>
              <a:ea typeface="ＭＳ Ｐ明朝"/>
            </a:rPr>
            <a:t>東予地区①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24</xdr:col>
      <xdr:colOff>0</xdr:colOff>
      <xdr:row>2</xdr:row>
      <xdr:rowOff>0</xdr:rowOff>
    </xdr:to>
    <xdr:sp macro="" textlink="">
      <xdr:nvSpPr>
        <xdr:cNvPr id="15513" name="AutoShape 7">
          <a:extLst>
            <a:ext uri="{FF2B5EF4-FFF2-40B4-BE49-F238E27FC236}">
              <a16:creationId xmlns:a16="http://schemas.microsoft.com/office/drawing/2014/main" id="{76FBAA64-AEDB-4F2A-9507-CA4F3EBE8D0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6230600" cy="666750"/>
        </a:xfrm>
        <a:prstGeom prst="roundRect">
          <a:avLst>
            <a:gd name="adj" fmla="val 16667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24</xdr:col>
      <xdr:colOff>19050</xdr:colOff>
      <xdr:row>46</xdr:row>
      <xdr:rowOff>0</xdr:rowOff>
    </xdr:to>
    <xdr:sp macro="" textlink="">
      <xdr:nvSpPr>
        <xdr:cNvPr id="16535" name="AutoShape 40">
          <a:extLst>
            <a:ext uri="{FF2B5EF4-FFF2-40B4-BE49-F238E27FC236}">
              <a16:creationId xmlns:a16="http://schemas.microsoft.com/office/drawing/2014/main" id="{39820804-4621-4CA9-8698-C11E5023B6DB}"/>
            </a:ext>
          </a:extLst>
        </xdr:cNvPr>
        <xdr:cNvSpPr>
          <a:spLocks noChangeArrowheads="1"/>
        </xdr:cNvSpPr>
      </xdr:nvSpPr>
      <xdr:spPr bwMode="auto">
        <a:xfrm>
          <a:off x="0" y="770404"/>
          <a:ext cx="16099491" cy="10477500"/>
        </a:xfrm>
        <a:prstGeom prst="roundRect">
          <a:avLst>
            <a:gd name="adj" fmla="val 1579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24</xdr:col>
      <xdr:colOff>9525</xdr:colOff>
      <xdr:row>35</xdr:row>
      <xdr:rowOff>104775</xdr:rowOff>
    </xdr:from>
    <xdr:to>
      <xdr:col>24</xdr:col>
      <xdr:colOff>352425</xdr:colOff>
      <xdr:row>41</xdr:row>
      <xdr:rowOff>0</xdr:rowOff>
    </xdr:to>
    <xdr:sp macro="" textlink="">
      <xdr:nvSpPr>
        <xdr:cNvPr id="1068" name="AutoShape 53">
          <a:extLst>
            <a:ext uri="{FF2B5EF4-FFF2-40B4-BE49-F238E27FC236}">
              <a16:creationId xmlns:a16="http://schemas.microsoft.com/office/drawing/2014/main" id="{61FA182B-E175-49DA-BD9F-F2FD2A3CAA4E}"/>
            </a:ext>
          </a:extLst>
        </xdr:cNvPr>
        <xdr:cNvSpPr>
          <a:spLocks noChangeArrowheads="1"/>
        </xdr:cNvSpPr>
      </xdr:nvSpPr>
      <xdr:spPr bwMode="auto">
        <a:xfrm>
          <a:off x="11658600" y="6486525"/>
          <a:ext cx="342900" cy="1266825"/>
        </a:xfrm>
        <a:prstGeom prst="roundRect">
          <a:avLst>
            <a:gd name="adj" fmla="val 16667"/>
          </a:avLst>
        </a:pr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  <xdr:txBody>
        <a:bodyPr vertOverflow="clip" vert="wordArtVertRtl" wrap="square" lIns="36576" tIns="0" rIns="36576" bIns="0" anchor="ctr" upright="1"/>
        <a:lstStyle/>
        <a:p>
          <a:pPr algn="ctr" rtl="0">
            <a:defRPr sz="1000"/>
          </a:pPr>
          <a:r>
            <a:rPr lang="ja-JP" altLang="en-US" sz="1400" b="1" i="0" strike="noStrike">
              <a:solidFill>
                <a:srgbClr val="3366FF"/>
              </a:solidFill>
              <a:latin typeface="ＭＳ Ｐ明朝"/>
              <a:ea typeface="ＭＳ Ｐ明朝"/>
            </a:rPr>
            <a:t>東予地区②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24</xdr:col>
      <xdr:colOff>0</xdr:colOff>
      <xdr:row>2</xdr:row>
      <xdr:rowOff>0</xdr:rowOff>
    </xdr:to>
    <xdr:sp macro="" textlink="">
      <xdr:nvSpPr>
        <xdr:cNvPr id="16537" name="AutoShape 7">
          <a:extLst>
            <a:ext uri="{FF2B5EF4-FFF2-40B4-BE49-F238E27FC236}">
              <a16:creationId xmlns:a16="http://schemas.microsoft.com/office/drawing/2014/main" id="{C8F5FCA4-BC8F-41FD-814C-13F87F2906E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6068675" cy="666750"/>
        </a:xfrm>
        <a:prstGeom prst="roundRect">
          <a:avLst>
            <a:gd name="adj" fmla="val 16667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43"/>
  </sheetPr>
  <dimension ref="A1:Q61"/>
  <sheetViews>
    <sheetView showZeros="0" tabSelected="1" zoomScale="71" zoomScaleNormal="71" zoomScaleSheetLayoutView="115" workbookViewId="0">
      <selection activeCell="I3" sqref="I3:K3"/>
    </sheetView>
  </sheetViews>
  <sheetFormatPr defaultRowHeight="13.5" x14ac:dyDescent="0.15"/>
  <cols>
    <col min="1" max="1" width="21.5" style="3" customWidth="1"/>
    <col min="2" max="2" width="9.625" style="3" customWidth="1"/>
    <col min="3" max="3" width="11.125" style="3" customWidth="1"/>
    <col min="4" max="4" width="11" style="3" hidden="1" customWidth="1"/>
    <col min="5" max="5" width="9.625" style="3" customWidth="1"/>
    <col min="6" max="6" width="11.125" style="3" customWidth="1"/>
    <col min="7" max="7" width="9.625" style="3" customWidth="1"/>
    <col min="8" max="8" width="11.125" style="3" customWidth="1"/>
    <col min="9" max="9" width="9.625" style="3" customWidth="1"/>
    <col min="10" max="10" width="11.125" style="3" customWidth="1"/>
    <col min="11" max="11" width="9.625" style="3" customWidth="1"/>
    <col min="12" max="12" width="11.125" style="3" customWidth="1"/>
    <col min="13" max="13" width="9.625" style="3" customWidth="1"/>
    <col min="14" max="14" width="11.125" style="3" customWidth="1"/>
    <col min="15" max="16" width="13" style="3" customWidth="1"/>
    <col min="17" max="16384" width="9" style="3"/>
  </cols>
  <sheetData>
    <row r="1" spans="1:17" ht="28.5" customHeight="1" x14ac:dyDescent="0.15"/>
    <row r="2" spans="1:17" ht="22.5" customHeight="1" x14ac:dyDescent="0.15">
      <c r="A2" s="449" t="s">
        <v>78</v>
      </c>
      <c r="B2" s="608" t="s">
        <v>79</v>
      </c>
      <c r="C2" s="608"/>
      <c r="D2" s="450"/>
      <c r="E2" s="609" t="s">
        <v>401</v>
      </c>
      <c r="F2" s="609"/>
      <c r="G2" s="608" t="s">
        <v>184</v>
      </c>
      <c r="H2" s="608"/>
      <c r="I2" s="639" t="s">
        <v>121</v>
      </c>
      <c r="J2" s="639"/>
      <c r="K2" s="639"/>
      <c r="L2" s="639" t="s">
        <v>81</v>
      </c>
      <c r="M2" s="639"/>
      <c r="N2" s="639"/>
      <c r="O2" s="608" t="s">
        <v>82</v>
      </c>
      <c r="P2" s="646"/>
    </row>
    <row r="3" spans="1:17" ht="24.95" customHeight="1" x14ac:dyDescent="0.15">
      <c r="A3" s="532"/>
      <c r="B3" s="612">
        <f>IF(サイズ2="","",SUM(P30))</f>
        <v>0</v>
      </c>
      <c r="C3" s="612"/>
      <c r="D3" s="402"/>
      <c r="E3" s="613" t="str">
        <f>IF(サイズ2="-","-",O33)</f>
        <v>-</v>
      </c>
      <c r="F3" s="614"/>
      <c r="G3" s="638" t="s">
        <v>400</v>
      </c>
      <c r="H3" s="638"/>
      <c r="I3" s="640"/>
      <c r="J3" s="640"/>
      <c r="K3" s="640"/>
      <c r="L3" s="640"/>
      <c r="M3" s="640"/>
      <c r="N3" s="640"/>
      <c r="O3" s="638"/>
      <c r="P3" s="650"/>
    </row>
    <row r="4" spans="1:17" ht="8.25" customHeight="1" x14ac:dyDescent="0.2">
      <c r="A4" s="265"/>
      <c r="B4" s="265"/>
      <c r="C4" s="265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7" ht="18" customHeight="1" x14ac:dyDescent="0.2">
      <c r="A5" s="573" t="s">
        <v>304</v>
      </c>
      <c r="B5" s="635" t="s">
        <v>636</v>
      </c>
      <c r="C5" s="635"/>
      <c r="D5" s="53"/>
      <c r="E5" s="53"/>
      <c r="F5" s="4"/>
      <c r="G5" s="4"/>
      <c r="H5" s="4"/>
      <c r="I5" s="4"/>
      <c r="J5" s="4"/>
      <c r="K5" s="4"/>
      <c r="L5" s="4"/>
      <c r="M5" s="4"/>
      <c r="N5" s="4"/>
      <c r="O5" s="4"/>
      <c r="P5" s="4"/>
    </row>
    <row r="6" spans="1:17" ht="2.25" customHeight="1" x14ac:dyDescent="0.2">
      <c r="A6" s="266"/>
      <c r="B6" s="266"/>
      <c r="C6" s="265"/>
      <c r="D6" s="53"/>
      <c r="E6" s="53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7" ht="21.95" customHeight="1" x14ac:dyDescent="0.15">
      <c r="A7" s="633" t="s">
        <v>122</v>
      </c>
      <c r="B7" s="610" t="s">
        <v>66</v>
      </c>
      <c r="C7" s="611"/>
      <c r="D7" s="448"/>
      <c r="E7" s="610" t="s">
        <v>67</v>
      </c>
      <c r="F7" s="611"/>
      <c r="G7" s="610" t="s">
        <v>68</v>
      </c>
      <c r="H7" s="611"/>
      <c r="I7" s="610" t="s">
        <v>69</v>
      </c>
      <c r="J7" s="611"/>
      <c r="K7" s="610" t="s">
        <v>70</v>
      </c>
      <c r="L7" s="611"/>
      <c r="M7" s="610" t="s">
        <v>71</v>
      </c>
      <c r="N7" s="611"/>
      <c r="O7" s="610" t="s">
        <v>76</v>
      </c>
      <c r="P7" s="649"/>
      <c r="Q7" s="406"/>
    </row>
    <row r="8" spans="1:17" ht="21.95" customHeight="1" x14ac:dyDescent="0.15">
      <c r="A8" s="634"/>
      <c r="B8" s="102" t="s">
        <v>74</v>
      </c>
      <c r="C8" s="103" t="s">
        <v>75</v>
      </c>
      <c r="D8" s="104"/>
      <c r="E8" s="102" t="s">
        <v>74</v>
      </c>
      <c r="F8" s="103" t="s">
        <v>75</v>
      </c>
      <c r="G8" s="102" t="s">
        <v>74</v>
      </c>
      <c r="H8" s="103" t="s">
        <v>75</v>
      </c>
      <c r="I8" s="102" t="s">
        <v>74</v>
      </c>
      <c r="J8" s="103" t="s">
        <v>75</v>
      </c>
      <c r="K8" s="102" t="s">
        <v>74</v>
      </c>
      <c r="L8" s="103" t="s">
        <v>75</v>
      </c>
      <c r="M8" s="102" t="s">
        <v>74</v>
      </c>
      <c r="N8" s="103" t="s">
        <v>75</v>
      </c>
      <c r="O8" s="102" t="s">
        <v>77</v>
      </c>
      <c r="P8" s="405" t="s">
        <v>123</v>
      </c>
      <c r="Q8" s="406"/>
    </row>
    <row r="9" spans="1:17" ht="22.5" customHeight="1" x14ac:dyDescent="0.15">
      <c r="A9" s="54" t="s">
        <v>147</v>
      </c>
      <c r="B9" s="407">
        <f>松山市!C44</f>
        <v>55770</v>
      </c>
      <c r="C9" s="408">
        <f>松山市!D44</f>
        <v>0</v>
      </c>
      <c r="D9" s="408"/>
      <c r="E9" s="407">
        <f>松山市!G44</f>
        <v>13180</v>
      </c>
      <c r="F9" s="408">
        <f>松山市!H44</f>
        <v>0</v>
      </c>
      <c r="G9" s="407">
        <f>松山市!L44</f>
        <v>13560</v>
      </c>
      <c r="H9" s="408">
        <f>松山市!N44</f>
        <v>0</v>
      </c>
      <c r="I9" s="407">
        <f>松山市!P44</f>
        <v>2880</v>
      </c>
      <c r="J9" s="408">
        <f>松山市!Q44</f>
        <v>0</v>
      </c>
      <c r="K9" s="407">
        <f>松山市!S44</f>
        <v>2040</v>
      </c>
      <c r="L9" s="408">
        <f>松山市!U44</f>
        <v>0</v>
      </c>
      <c r="M9" s="407">
        <f>松山市!W44</f>
        <v>4710</v>
      </c>
      <c r="N9" s="408">
        <f>松山市!X44</f>
        <v>0</v>
      </c>
      <c r="O9" s="503">
        <f t="shared" ref="O9:O29" si="0">SUM(B9,E9,G9,I9,K9,M9)</f>
        <v>92140</v>
      </c>
      <c r="P9" s="409">
        <f t="shared" ref="P9:P29" si="1">IF(サイズ2="","",SUM(C9,F9,H9,J9,L9,N9))</f>
        <v>0</v>
      </c>
      <c r="Q9" s="406"/>
    </row>
    <row r="10" spans="1:17" ht="22.5" customHeight="1" x14ac:dyDescent="0.15">
      <c r="A10" s="54" t="s">
        <v>131</v>
      </c>
      <c r="B10" s="410">
        <f>中予地区!C13</f>
        <v>6180</v>
      </c>
      <c r="C10" s="411">
        <f>中予地区!D13</f>
        <v>0</v>
      </c>
      <c r="D10" s="411"/>
      <c r="E10" s="410">
        <f>中予地区!G13</f>
        <v>850</v>
      </c>
      <c r="F10" s="411">
        <f>中予地区!H13</f>
        <v>0</v>
      </c>
      <c r="G10" s="410">
        <f>中予地区!L13</f>
        <v>480</v>
      </c>
      <c r="H10" s="411">
        <f>中予地区!N13</f>
        <v>0</v>
      </c>
      <c r="I10" s="410">
        <f>中予地区!P13</f>
        <v>130</v>
      </c>
      <c r="J10" s="411">
        <f>中予地区!Q13</f>
        <v>0</v>
      </c>
      <c r="K10" s="410">
        <f>中予地区!S13</f>
        <v>40</v>
      </c>
      <c r="L10" s="411">
        <f>中予地区!U13</f>
        <v>0</v>
      </c>
      <c r="M10" s="410">
        <f>中予地区!W13</f>
        <v>140</v>
      </c>
      <c r="N10" s="411">
        <f>中予地区!X13</f>
        <v>0</v>
      </c>
      <c r="O10" s="503">
        <f t="shared" si="0"/>
        <v>7820</v>
      </c>
      <c r="P10" s="409">
        <f t="shared" si="1"/>
        <v>0</v>
      </c>
      <c r="Q10" s="406"/>
    </row>
    <row r="11" spans="1:17" ht="22.5" customHeight="1" x14ac:dyDescent="0.15">
      <c r="A11" s="55" t="s">
        <v>148</v>
      </c>
      <c r="B11" s="410">
        <f>中予地区!C17</f>
        <v>4820</v>
      </c>
      <c r="C11" s="411">
        <f>中予地区!D17</f>
        <v>0</v>
      </c>
      <c r="D11" s="411"/>
      <c r="E11" s="410">
        <f>中予地区!G17</f>
        <v>900</v>
      </c>
      <c r="F11" s="411">
        <f>中予地区!H17</f>
        <v>0</v>
      </c>
      <c r="G11" s="410">
        <f>中予地区!L17</f>
        <v>550</v>
      </c>
      <c r="H11" s="411">
        <f>中予地区!N17</f>
        <v>0</v>
      </c>
      <c r="I11" s="410">
        <f>中予地区!P17</f>
        <v>70</v>
      </c>
      <c r="J11" s="411">
        <f>中予地区!Q17</f>
        <v>0</v>
      </c>
      <c r="K11" s="410">
        <f>中予地区!S17</f>
        <v>10</v>
      </c>
      <c r="L11" s="411">
        <f>中予地区!U17</f>
        <v>0</v>
      </c>
      <c r="M11" s="410">
        <f>中予地区!W17</f>
        <v>210</v>
      </c>
      <c r="N11" s="411">
        <f>中予地区!X17</f>
        <v>0</v>
      </c>
      <c r="O11" s="503">
        <f t="shared" si="0"/>
        <v>6560</v>
      </c>
      <c r="P11" s="409">
        <f t="shared" si="1"/>
        <v>0</v>
      </c>
      <c r="Q11" s="406"/>
    </row>
    <row r="12" spans="1:17" ht="22.5" customHeight="1" x14ac:dyDescent="0.15">
      <c r="A12" s="55" t="s">
        <v>149</v>
      </c>
      <c r="B12" s="410">
        <f>中予地区!C25</f>
        <v>5810</v>
      </c>
      <c r="C12" s="411">
        <f>中予地区!D25</f>
        <v>0</v>
      </c>
      <c r="D12" s="411"/>
      <c r="E12" s="410">
        <f>中予地区!G25</f>
        <v>680</v>
      </c>
      <c r="F12" s="411">
        <f>中予地区!H25</f>
        <v>0</v>
      </c>
      <c r="G12" s="410">
        <f>中予地区!L25</f>
        <v>730</v>
      </c>
      <c r="H12" s="411">
        <f>中予地区!N25</f>
        <v>0</v>
      </c>
      <c r="I12" s="410">
        <f>中予地区!P25</f>
        <v>40</v>
      </c>
      <c r="J12" s="411">
        <f>中予地区!Q25</f>
        <v>0</v>
      </c>
      <c r="K12" s="410">
        <f>中予地区!S25</f>
        <v>30</v>
      </c>
      <c r="L12" s="411">
        <f>中予地区!U25</f>
        <v>0</v>
      </c>
      <c r="M12" s="410">
        <f>中予地区!W25</f>
        <v>210</v>
      </c>
      <c r="N12" s="411">
        <f>中予地区!X25</f>
        <v>0</v>
      </c>
      <c r="O12" s="503">
        <f t="shared" si="0"/>
        <v>7500</v>
      </c>
      <c r="P12" s="409">
        <f t="shared" si="1"/>
        <v>0</v>
      </c>
      <c r="Q12" s="406"/>
    </row>
    <row r="13" spans="1:17" ht="22.5" customHeight="1" x14ac:dyDescent="0.15">
      <c r="A13" s="55" t="s">
        <v>150</v>
      </c>
      <c r="B13" s="410">
        <f>中予地区!C32</f>
        <v>7670</v>
      </c>
      <c r="C13" s="411">
        <f>中予地区!D32</f>
        <v>0</v>
      </c>
      <c r="D13" s="411"/>
      <c r="E13" s="410">
        <f>中予地区!G32</f>
        <v>1450</v>
      </c>
      <c r="F13" s="411">
        <f>中予地区!H32</f>
        <v>0</v>
      </c>
      <c r="G13" s="410">
        <f>中予地区!L32</f>
        <v>1170</v>
      </c>
      <c r="H13" s="411">
        <f>中予地区!N32</f>
        <v>0</v>
      </c>
      <c r="I13" s="410">
        <f>中予地区!P32</f>
        <v>170</v>
      </c>
      <c r="J13" s="411">
        <f>中予地区!Q32</f>
        <v>0</v>
      </c>
      <c r="K13" s="410">
        <f>中予地区!S32</f>
        <v>60</v>
      </c>
      <c r="L13" s="411">
        <f>中予地区!U32</f>
        <v>0</v>
      </c>
      <c r="M13" s="410">
        <f>中予地区!W32</f>
        <v>280</v>
      </c>
      <c r="N13" s="411">
        <f>中予地区!X32</f>
        <v>0</v>
      </c>
      <c r="O13" s="504">
        <f t="shared" si="0"/>
        <v>10800</v>
      </c>
      <c r="P13" s="409">
        <f t="shared" si="1"/>
        <v>0</v>
      </c>
      <c r="Q13" s="406"/>
    </row>
    <row r="14" spans="1:17" ht="22.5" customHeight="1" x14ac:dyDescent="0.15">
      <c r="A14" s="55" t="s">
        <v>151</v>
      </c>
      <c r="B14" s="410">
        <f>中予地区!C39</f>
        <v>1470</v>
      </c>
      <c r="C14" s="411">
        <f>中予地区!D39</f>
        <v>0</v>
      </c>
      <c r="D14" s="411"/>
      <c r="E14" s="410">
        <f>中予地区!G39</f>
        <v>20</v>
      </c>
      <c r="F14" s="411">
        <f>中予地区!H39</f>
        <v>0</v>
      </c>
      <c r="G14" s="410">
        <f>中予地区!L39</f>
        <v>70</v>
      </c>
      <c r="H14" s="411">
        <f>中予地区!N39</f>
        <v>0</v>
      </c>
      <c r="I14" s="410">
        <f>中予地区!P39</f>
        <v>0</v>
      </c>
      <c r="J14" s="411">
        <f>中予地区!Q39</f>
        <v>0</v>
      </c>
      <c r="K14" s="410">
        <f>中予地区!S39</f>
        <v>0</v>
      </c>
      <c r="L14" s="411">
        <f>中予地区!U39</f>
        <v>0</v>
      </c>
      <c r="M14" s="410">
        <f>中予地区!W39</f>
        <v>20</v>
      </c>
      <c r="N14" s="411">
        <f>中予地区!X39</f>
        <v>0</v>
      </c>
      <c r="O14" s="503">
        <f t="shared" si="0"/>
        <v>1580</v>
      </c>
      <c r="P14" s="409">
        <f t="shared" si="1"/>
        <v>0</v>
      </c>
      <c r="Q14" s="406"/>
    </row>
    <row r="15" spans="1:17" ht="22.5" customHeight="1" x14ac:dyDescent="0.15">
      <c r="A15" s="55" t="s">
        <v>86</v>
      </c>
      <c r="B15" s="410">
        <f>南予地区①!C10</f>
        <v>2850</v>
      </c>
      <c r="C15" s="411">
        <f>南予地区①!D10</f>
        <v>0</v>
      </c>
      <c r="D15" s="411"/>
      <c r="E15" s="410">
        <f>南予地区①!G10</f>
        <v>200</v>
      </c>
      <c r="F15" s="411">
        <f>南予地区①!H10</f>
        <v>0</v>
      </c>
      <c r="G15" s="410">
        <f>南予地区①!L10</f>
        <v>120</v>
      </c>
      <c r="H15" s="411">
        <f>南予地区①!N10</f>
        <v>0</v>
      </c>
      <c r="I15" s="410">
        <f>南予地区①!P10</f>
        <v>50</v>
      </c>
      <c r="J15" s="411">
        <f>南予地区①!Q10</f>
        <v>0</v>
      </c>
      <c r="K15" s="410">
        <f>南予地区①!S10</f>
        <v>30</v>
      </c>
      <c r="L15" s="411">
        <f>南予地区①!U10</f>
        <v>0</v>
      </c>
      <c r="M15" s="410">
        <f>南予地区①!W10</f>
        <v>80</v>
      </c>
      <c r="N15" s="411">
        <f>南予地区①!X10</f>
        <v>0</v>
      </c>
      <c r="O15" s="503">
        <f t="shared" si="0"/>
        <v>3330</v>
      </c>
      <c r="P15" s="409">
        <f t="shared" si="1"/>
        <v>0</v>
      </c>
      <c r="Q15" s="406"/>
    </row>
    <row r="16" spans="1:17" ht="22.5" customHeight="1" x14ac:dyDescent="0.15">
      <c r="A16" s="55" t="s">
        <v>152</v>
      </c>
      <c r="B16" s="410">
        <f>南予地区①!C21</f>
        <v>6730</v>
      </c>
      <c r="C16" s="411">
        <f>南予地区①!D21</f>
        <v>0</v>
      </c>
      <c r="D16" s="411"/>
      <c r="E16" s="410">
        <f>南予地区①!G21</f>
        <v>1020</v>
      </c>
      <c r="F16" s="411">
        <f>南予地区①!H21</f>
        <v>0</v>
      </c>
      <c r="G16" s="410">
        <f>南予地区①!L21</f>
        <v>1190</v>
      </c>
      <c r="H16" s="411">
        <f>南予地区①!N21</f>
        <v>0</v>
      </c>
      <c r="I16" s="410">
        <f>南予地区①!P21</f>
        <v>110</v>
      </c>
      <c r="J16" s="411">
        <f>南予地区①!Q21</f>
        <v>0</v>
      </c>
      <c r="K16" s="410">
        <f>南予地区①!S21</f>
        <v>90</v>
      </c>
      <c r="L16" s="411">
        <f>南予地区①!U21</f>
        <v>0</v>
      </c>
      <c r="M16" s="410">
        <f>南予地区①!W21</f>
        <v>220</v>
      </c>
      <c r="N16" s="411">
        <f>南予地区①!X21</f>
        <v>0</v>
      </c>
      <c r="O16" s="503">
        <f t="shared" si="0"/>
        <v>9360</v>
      </c>
      <c r="P16" s="409">
        <f t="shared" si="1"/>
        <v>0</v>
      </c>
      <c r="Q16" s="406"/>
    </row>
    <row r="17" spans="1:17" ht="22.5" customHeight="1" x14ac:dyDescent="0.15">
      <c r="A17" s="55" t="s">
        <v>2</v>
      </c>
      <c r="B17" s="410">
        <f>南予地区①!C27</f>
        <v>5940</v>
      </c>
      <c r="C17" s="411">
        <f>南予地区①!D27</f>
        <v>0</v>
      </c>
      <c r="D17" s="411"/>
      <c r="E17" s="410">
        <f>南予地区①!G27</f>
        <v>1000</v>
      </c>
      <c r="F17" s="411">
        <f>南予地区①!H27</f>
        <v>0</v>
      </c>
      <c r="G17" s="410">
        <f>南予地区①!L27</f>
        <v>510</v>
      </c>
      <c r="H17" s="411">
        <f>南予地区①!N27</f>
        <v>0</v>
      </c>
      <c r="I17" s="410">
        <f>南予地区①!P27</f>
        <v>230</v>
      </c>
      <c r="J17" s="411">
        <f>南予地区①!Q27</f>
        <v>0</v>
      </c>
      <c r="K17" s="410">
        <f>南予地区①!S27</f>
        <v>50</v>
      </c>
      <c r="L17" s="411">
        <f>南予地区①!U27</f>
        <v>0</v>
      </c>
      <c r="M17" s="410">
        <f>南予地区①!W27</f>
        <v>230</v>
      </c>
      <c r="N17" s="411">
        <f>南予地区①!X27</f>
        <v>0</v>
      </c>
      <c r="O17" s="503">
        <f t="shared" si="0"/>
        <v>7960</v>
      </c>
      <c r="P17" s="409">
        <f t="shared" si="1"/>
        <v>0</v>
      </c>
      <c r="Q17" s="406"/>
    </row>
    <row r="18" spans="1:17" ht="22.5" customHeight="1" x14ac:dyDescent="0.15">
      <c r="A18" s="55" t="s">
        <v>153</v>
      </c>
      <c r="B18" s="410">
        <f>南予地区①!C32</f>
        <v>1780</v>
      </c>
      <c r="C18" s="411">
        <f>南予地区①!D32</f>
        <v>0</v>
      </c>
      <c r="D18" s="411"/>
      <c r="E18" s="410">
        <f>南予地区①!G32</f>
        <v>70</v>
      </c>
      <c r="F18" s="411">
        <f>南予地区①!H32</f>
        <v>0</v>
      </c>
      <c r="G18" s="410">
        <f>南予地区①!L32</f>
        <v>70</v>
      </c>
      <c r="H18" s="411">
        <f>南予地区①!N32</f>
        <v>0</v>
      </c>
      <c r="I18" s="410">
        <f>南予地区①!P32</f>
        <v>30</v>
      </c>
      <c r="J18" s="411">
        <f>南予地区①!Q32</f>
        <v>0</v>
      </c>
      <c r="K18" s="410">
        <f>南予地区①!S32</f>
        <v>10</v>
      </c>
      <c r="L18" s="411">
        <f>南予地区①!U32</f>
        <v>0</v>
      </c>
      <c r="M18" s="410">
        <f>南予地区①!W32</f>
        <v>50</v>
      </c>
      <c r="N18" s="411">
        <f>南予地区①!X32</f>
        <v>0</v>
      </c>
      <c r="O18" s="503">
        <f t="shared" si="0"/>
        <v>2010</v>
      </c>
      <c r="P18" s="409">
        <f t="shared" si="1"/>
        <v>0</v>
      </c>
      <c r="Q18" s="406"/>
    </row>
    <row r="19" spans="1:17" ht="22.5" customHeight="1" x14ac:dyDescent="0.15">
      <c r="A19" s="55" t="s">
        <v>128</v>
      </c>
      <c r="B19" s="410">
        <f>南予地区①!C43</f>
        <v>7210</v>
      </c>
      <c r="C19" s="411">
        <f>南予地区①!D43</f>
        <v>0</v>
      </c>
      <c r="D19" s="411"/>
      <c r="E19" s="410">
        <f>南予地区①!G43</f>
        <v>1080</v>
      </c>
      <c r="F19" s="411">
        <f>南予地区①!H43</f>
        <v>0</v>
      </c>
      <c r="G19" s="410">
        <f>南予地区①!L43</f>
        <v>590</v>
      </c>
      <c r="H19" s="411">
        <f>南予地区①!N43</f>
        <v>0</v>
      </c>
      <c r="I19" s="410">
        <f>南予地区①!P43</f>
        <v>50</v>
      </c>
      <c r="J19" s="411">
        <f>南予地区①!Q43</f>
        <v>0</v>
      </c>
      <c r="K19" s="410">
        <f>南予地区①!S43</f>
        <v>40</v>
      </c>
      <c r="L19" s="411">
        <f>南予地区①!U43</f>
        <v>0</v>
      </c>
      <c r="M19" s="410">
        <f>南予地区①!W43</f>
        <v>170</v>
      </c>
      <c r="N19" s="411">
        <f>南予地区①!X43</f>
        <v>0</v>
      </c>
      <c r="O19" s="503">
        <f t="shared" si="0"/>
        <v>9140</v>
      </c>
      <c r="P19" s="409">
        <f t="shared" si="1"/>
        <v>0</v>
      </c>
      <c r="Q19" s="406"/>
    </row>
    <row r="20" spans="1:17" ht="22.5" customHeight="1" x14ac:dyDescent="0.15">
      <c r="A20" s="55" t="s">
        <v>154</v>
      </c>
      <c r="B20" s="410">
        <f>南予地区②!C14</f>
        <v>13220</v>
      </c>
      <c r="C20" s="411">
        <f>南予地区②!D14</f>
        <v>0</v>
      </c>
      <c r="D20" s="411"/>
      <c r="E20" s="410">
        <f>南予地区②!G14</f>
        <v>1650</v>
      </c>
      <c r="F20" s="411">
        <f>南予地区②!H14</f>
        <v>0</v>
      </c>
      <c r="G20" s="410">
        <f>南予地区②!L14</f>
        <v>810</v>
      </c>
      <c r="H20" s="411">
        <f>南予地区②!N14</f>
        <v>0</v>
      </c>
      <c r="I20" s="410">
        <f>南予地区②!P14</f>
        <v>210</v>
      </c>
      <c r="J20" s="411">
        <f>南予地区②!Q14</f>
        <v>0</v>
      </c>
      <c r="K20" s="410">
        <f>南予地区②!S14</f>
        <v>490</v>
      </c>
      <c r="L20" s="411">
        <f>南予地区②!U14</f>
        <v>0</v>
      </c>
      <c r="M20" s="410">
        <f>南予地区②!W14</f>
        <v>390</v>
      </c>
      <c r="N20" s="411">
        <f>南予地区②!X14</f>
        <v>0</v>
      </c>
      <c r="O20" s="503">
        <f t="shared" si="0"/>
        <v>16770</v>
      </c>
      <c r="P20" s="409">
        <f t="shared" si="1"/>
        <v>0</v>
      </c>
      <c r="Q20" s="406"/>
    </row>
    <row r="21" spans="1:17" ht="22.5" customHeight="1" x14ac:dyDescent="0.15">
      <c r="A21" s="55" t="s">
        <v>4</v>
      </c>
      <c r="B21" s="410">
        <f>南予地区②!C24</f>
        <v>2510</v>
      </c>
      <c r="C21" s="411">
        <f>南予地区②!D24</f>
        <v>0</v>
      </c>
      <c r="D21" s="411"/>
      <c r="E21" s="410">
        <f>南予地区②!G24</f>
        <v>250</v>
      </c>
      <c r="F21" s="411">
        <f>南予地区②!H24</f>
        <v>0</v>
      </c>
      <c r="G21" s="410">
        <f>南予地区②!L24</f>
        <v>110</v>
      </c>
      <c r="H21" s="411">
        <f>南予地区②!N24</f>
        <v>0</v>
      </c>
      <c r="I21" s="410">
        <f>南予地区②!P24</f>
        <v>0</v>
      </c>
      <c r="J21" s="411">
        <f>南予地区②!Q24</f>
        <v>0</v>
      </c>
      <c r="K21" s="410">
        <f>南予地区②!S24</f>
        <v>0</v>
      </c>
      <c r="L21" s="411">
        <f>南予地区②!U24</f>
        <v>0</v>
      </c>
      <c r="M21" s="410">
        <f>南予地区②!W24</f>
        <v>40</v>
      </c>
      <c r="N21" s="411">
        <f>南予地区②!X24</f>
        <v>0</v>
      </c>
      <c r="O21" s="503">
        <f t="shared" si="0"/>
        <v>2910</v>
      </c>
      <c r="P21" s="409">
        <f t="shared" si="1"/>
        <v>0</v>
      </c>
      <c r="Q21" s="406"/>
    </row>
    <row r="22" spans="1:17" ht="22.5" customHeight="1" x14ac:dyDescent="0.15">
      <c r="A22" s="55" t="s">
        <v>136</v>
      </c>
      <c r="B22" s="410">
        <f>南予地区②!C31</f>
        <v>3690</v>
      </c>
      <c r="C22" s="411">
        <f>南予地区②!D31</f>
        <v>0</v>
      </c>
      <c r="D22" s="411"/>
      <c r="E22" s="410">
        <f>南予地区②!G31</f>
        <v>250</v>
      </c>
      <c r="F22" s="411">
        <f>南予地区②!H31</f>
        <v>0</v>
      </c>
      <c r="G22" s="410">
        <f>南予地区②!L31</f>
        <v>610</v>
      </c>
      <c r="H22" s="411">
        <f>南予地区②!N31</f>
        <v>0</v>
      </c>
      <c r="I22" s="410">
        <f>南予地区②!P31</f>
        <v>0</v>
      </c>
      <c r="J22" s="411">
        <f>南予地区②!Q31</f>
        <v>0</v>
      </c>
      <c r="K22" s="410">
        <f>南予地区②!S31</f>
        <v>0</v>
      </c>
      <c r="L22" s="411">
        <f>南予地区②!U31</f>
        <v>0</v>
      </c>
      <c r="M22" s="410">
        <f>南予地区②!W31</f>
        <v>80</v>
      </c>
      <c r="N22" s="411">
        <f>南予地区②!X31</f>
        <v>0</v>
      </c>
      <c r="O22" s="503">
        <f t="shared" si="0"/>
        <v>4630</v>
      </c>
      <c r="P22" s="409">
        <f t="shared" si="1"/>
        <v>0</v>
      </c>
      <c r="Q22" s="406"/>
    </row>
    <row r="23" spans="1:17" ht="22.5" customHeight="1" x14ac:dyDescent="0.15">
      <c r="A23" s="54" t="s">
        <v>115</v>
      </c>
      <c r="B23" s="410">
        <f>東予地区①!C13</f>
        <v>6870</v>
      </c>
      <c r="C23" s="411">
        <f>東予地区①!D13</f>
        <v>0</v>
      </c>
      <c r="D23" s="411"/>
      <c r="E23" s="410">
        <f>東予地区①!G13</f>
        <v>4200</v>
      </c>
      <c r="F23" s="411">
        <f>東予地区①!H13</f>
        <v>0</v>
      </c>
      <c r="G23" s="410">
        <f>東予地区①!L13</f>
        <v>6800</v>
      </c>
      <c r="H23" s="411">
        <f>東予地区①!N13</f>
        <v>0</v>
      </c>
      <c r="I23" s="410">
        <f>東予地区①!P13</f>
        <v>1550</v>
      </c>
      <c r="J23" s="411">
        <f>東予地区①!Q13</f>
        <v>0</v>
      </c>
      <c r="K23" s="410">
        <f>東予地区①!S13</f>
        <v>330</v>
      </c>
      <c r="L23" s="411">
        <f>東予地区①!U13</f>
        <v>0</v>
      </c>
      <c r="M23" s="410">
        <f>東予地区①!W13</f>
        <v>890</v>
      </c>
      <c r="N23" s="411">
        <f>東予地区①!X13</f>
        <v>0</v>
      </c>
      <c r="O23" s="503">
        <f t="shared" si="0"/>
        <v>20640</v>
      </c>
      <c r="P23" s="409">
        <f t="shared" si="1"/>
        <v>0</v>
      </c>
      <c r="Q23" s="406"/>
    </row>
    <row r="24" spans="1:17" ht="22.5" customHeight="1" x14ac:dyDescent="0.15">
      <c r="A24" s="54" t="s">
        <v>5</v>
      </c>
      <c r="B24" s="410">
        <f>東予地区①!C21</f>
        <v>9790</v>
      </c>
      <c r="C24" s="411">
        <f>東予地区①!D21</f>
        <v>0</v>
      </c>
      <c r="D24" s="411"/>
      <c r="E24" s="410">
        <f>東予地区①!G21</f>
        <v>5430</v>
      </c>
      <c r="F24" s="411">
        <f>東予地区①!H21</f>
        <v>0</v>
      </c>
      <c r="G24" s="410">
        <f>東予地区①!L21</f>
        <v>6450</v>
      </c>
      <c r="H24" s="411">
        <f>東予地区①!N21</f>
        <v>0</v>
      </c>
      <c r="I24" s="410">
        <f>東予地区①!P21</f>
        <v>1730</v>
      </c>
      <c r="J24" s="411">
        <f>東予地区①!Q21</f>
        <v>0</v>
      </c>
      <c r="K24" s="410">
        <f>東予地区①!S21</f>
        <v>170</v>
      </c>
      <c r="L24" s="411">
        <f>東予地区①!U21</f>
        <v>0</v>
      </c>
      <c r="M24" s="410">
        <f>東予地区①!W21</f>
        <v>740</v>
      </c>
      <c r="N24" s="411">
        <f>東予地区①!X21</f>
        <v>0</v>
      </c>
      <c r="O24" s="503">
        <f t="shared" si="0"/>
        <v>24310</v>
      </c>
      <c r="P24" s="409">
        <f t="shared" si="1"/>
        <v>0</v>
      </c>
      <c r="Q24" s="406"/>
    </row>
    <row r="25" spans="1:17" ht="22.5" customHeight="1" x14ac:dyDescent="0.15">
      <c r="A25" s="55" t="s">
        <v>155</v>
      </c>
      <c r="B25" s="410">
        <f>東予地区①!C31</f>
        <v>10940</v>
      </c>
      <c r="C25" s="411">
        <f>東予地区①!D31</f>
        <v>0</v>
      </c>
      <c r="D25" s="411"/>
      <c r="E25" s="410">
        <f>東予地区①!G31</f>
        <v>6320</v>
      </c>
      <c r="F25" s="411">
        <f>東予地区①!H31</f>
        <v>0</v>
      </c>
      <c r="G25" s="410">
        <f>東予地区①!L31</f>
        <v>2480</v>
      </c>
      <c r="H25" s="411">
        <f>東予地区①!N31</f>
        <v>0</v>
      </c>
      <c r="I25" s="410">
        <f>東予地区①!P31</f>
        <v>1530</v>
      </c>
      <c r="J25" s="411">
        <f>東予地区①!Q31</f>
        <v>0</v>
      </c>
      <c r="K25" s="410">
        <f>東予地区①!S31</f>
        <v>160</v>
      </c>
      <c r="L25" s="411">
        <f>東予地区①!U31</f>
        <v>0</v>
      </c>
      <c r="M25" s="410">
        <f>東予地区①!W31</f>
        <v>530</v>
      </c>
      <c r="N25" s="411">
        <f>東予地区①!X31</f>
        <v>0</v>
      </c>
      <c r="O25" s="503">
        <f t="shared" si="0"/>
        <v>21960</v>
      </c>
      <c r="P25" s="409">
        <f t="shared" si="1"/>
        <v>0</v>
      </c>
      <c r="Q25" s="406"/>
    </row>
    <row r="26" spans="1:17" ht="22.5" customHeight="1" x14ac:dyDescent="0.15">
      <c r="A26" s="55" t="s">
        <v>6</v>
      </c>
      <c r="B26" s="410">
        <f>東予地区②!C17</f>
        <v>14860</v>
      </c>
      <c r="C26" s="411">
        <f>東予地区②!D17</f>
        <v>0</v>
      </c>
      <c r="D26" s="411"/>
      <c r="E26" s="410">
        <f>東予地区②!G17</f>
        <v>7020</v>
      </c>
      <c r="F26" s="411">
        <f>東予地区②!H17</f>
        <v>0</v>
      </c>
      <c r="G26" s="410">
        <f>東予地区②!L17</f>
        <v>5830</v>
      </c>
      <c r="H26" s="411">
        <f>東予地区②!N17</f>
        <v>0</v>
      </c>
      <c r="I26" s="410">
        <f>東予地区②!P17</f>
        <v>1780</v>
      </c>
      <c r="J26" s="411">
        <f>東予地区②!Q17</f>
        <v>0</v>
      </c>
      <c r="K26" s="410">
        <f>東予地区②!S17</f>
        <v>380</v>
      </c>
      <c r="L26" s="411">
        <f>東予地区②!U17</f>
        <v>0</v>
      </c>
      <c r="M26" s="410">
        <f>東予地区②!W17</f>
        <v>1190</v>
      </c>
      <c r="N26" s="411">
        <f>東予地区②!X17</f>
        <v>0</v>
      </c>
      <c r="O26" s="503">
        <f t="shared" si="0"/>
        <v>31060</v>
      </c>
      <c r="P26" s="409">
        <f t="shared" si="1"/>
        <v>0</v>
      </c>
      <c r="Q26" s="406"/>
    </row>
    <row r="27" spans="1:17" ht="22.5" customHeight="1" x14ac:dyDescent="0.15">
      <c r="A27" s="55" t="s">
        <v>175</v>
      </c>
      <c r="B27" s="410">
        <f>東予地区②!C32</f>
        <v>2390</v>
      </c>
      <c r="C27" s="411">
        <f>東予地区②!D32</f>
        <v>0</v>
      </c>
      <c r="D27" s="411"/>
      <c r="E27" s="410">
        <f>東予地区②!G32</f>
        <v>780</v>
      </c>
      <c r="F27" s="411">
        <f>東予地区②!H32</f>
        <v>0</v>
      </c>
      <c r="G27" s="410">
        <f>東予地区②!L32</f>
        <v>300</v>
      </c>
      <c r="H27" s="411">
        <f>東予地区②!N32</f>
        <v>0</v>
      </c>
      <c r="I27" s="410">
        <f>東予地区②!P32</f>
        <v>50</v>
      </c>
      <c r="J27" s="411">
        <f>東予地区②!Q32</f>
        <v>0</v>
      </c>
      <c r="K27" s="410">
        <f>東予地区②!S32</f>
        <v>0</v>
      </c>
      <c r="L27" s="411">
        <f>東予地区②!U32</f>
        <v>0</v>
      </c>
      <c r="M27" s="410">
        <f>東予地区②!W32</f>
        <v>150</v>
      </c>
      <c r="N27" s="411">
        <f>東予地区②!X32</f>
        <v>0</v>
      </c>
      <c r="O27" s="503">
        <f t="shared" si="0"/>
        <v>3670</v>
      </c>
      <c r="P27" s="409">
        <f t="shared" si="1"/>
        <v>0</v>
      </c>
      <c r="Q27" s="406"/>
    </row>
    <row r="28" spans="1:17" ht="22.5" customHeight="1" x14ac:dyDescent="0.15">
      <c r="A28" s="55" t="s">
        <v>176</v>
      </c>
      <c r="B28" s="410">
        <f>東予地区②!C40</f>
        <v>460</v>
      </c>
      <c r="C28" s="411">
        <f>東予地区②!D40</f>
        <v>0</v>
      </c>
      <c r="D28" s="411"/>
      <c r="E28" s="410">
        <f>東予地区②!G40</f>
        <v>310</v>
      </c>
      <c r="F28" s="411">
        <f>東予地区②!H40</f>
        <v>0</v>
      </c>
      <c r="G28" s="410">
        <f>東予地区②!L40</f>
        <v>570</v>
      </c>
      <c r="H28" s="411">
        <f>東予地区②!N40</f>
        <v>0</v>
      </c>
      <c r="I28" s="410"/>
      <c r="J28" s="411"/>
      <c r="K28" s="410"/>
      <c r="L28" s="411"/>
      <c r="M28" s="410"/>
      <c r="N28" s="411"/>
      <c r="O28" s="503">
        <f t="shared" si="0"/>
        <v>1340</v>
      </c>
      <c r="P28" s="409">
        <f t="shared" si="1"/>
        <v>0</v>
      </c>
      <c r="Q28" s="406"/>
    </row>
    <row r="29" spans="1:17" ht="22.5" customHeight="1" x14ac:dyDescent="0.15">
      <c r="A29" s="558" t="s">
        <v>523</v>
      </c>
      <c r="B29" s="559"/>
      <c r="C29" s="411"/>
      <c r="D29" s="411"/>
      <c r="E29" s="410"/>
      <c r="F29" s="411"/>
      <c r="G29" s="410"/>
      <c r="H29" s="411"/>
      <c r="I29" s="410"/>
      <c r="J29" s="411"/>
      <c r="K29" s="410"/>
      <c r="L29" s="411"/>
      <c r="M29" s="559">
        <f>東予地区②!W40</f>
        <v>230</v>
      </c>
      <c r="N29" s="560">
        <f>東予地区②!X40</f>
        <v>0</v>
      </c>
      <c r="O29" s="503">
        <f t="shared" si="0"/>
        <v>230</v>
      </c>
      <c r="P29" s="409">
        <f t="shared" si="1"/>
        <v>0</v>
      </c>
      <c r="Q29" s="406"/>
    </row>
    <row r="30" spans="1:17" ht="24" customHeight="1" x14ac:dyDescent="0.15">
      <c r="A30" s="498" t="s">
        <v>156</v>
      </c>
      <c r="B30" s="499">
        <f>SUM(B9:B29)</f>
        <v>170960</v>
      </c>
      <c r="C30" s="500">
        <f>IF(サイズ2="","",SUM(C9:C29))</f>
        <v>0</v>
      </c>
      <c r="D30" s="500"/>
      <c r="E30" s="499">
        <f>SUM(E9:E29)</f>
        <v>46660</v>
      </c>
      <c r="F30" s="500">
        <f>IF(サイズ2="","",SUM(F9:F29))</f>
        <v>0</v>
      </c>
      <c r="G30" s="499">
        <f>SUM(G9:G29)</f>
        <v>43000</v>
      </c>
      <c r="H30" s="500">
        <f>IF(サイズ2="","",SUM(H9:H29))</f>
        <v>0</v>
      </c>
      <c r="I30" s="499">
        <f>SUM(I9:I29)</f>
        <v>10610</v>
      </c>
      <c r="J30" s="500">
        <f>IF(サイズ2="","",SUM(J9:J29))</f>
        <v>0</v>
      </c>
      <c r="K30" s="499">
        <f>SUM(K9:K29)</f>
        <v>3930</v>
      </c>
      <c r="L30" s="500">
        <f>IF(サイズ2="","",SUM(L9:L29))</f>
        <v>0</v>
      </c>
      <c r="M30" s="499">
        <f>SUM(M9:M28)</f>
        <v>10330</v>
      </c>
      <c r="N30" s="500">
        <f>IF(サイズ2="","",SUM(N9:N27))</f>
        <v>0</v>
      </c>
      <c r="O30" s="501">
        <f>SUM(O9:O29)</f>
        <v>285720</v>
      </c>
      <c r="P30" s="502">
        <f>IF(サイズ2="","",SUM(C30,F30,H30,J30,L30,N30,N29))</f>
        <v>0</v>
      </c>
      <c r="Q30" s="406"/>
    </row>
    <row r="31" spans="1:17" ht="24" hidden="1" customHeight="1" x14ac:dyDescent="0.15">
      <c r="A31" s="9" t="s">
        <v>157</v>
      </c>
      <c r="B31" s="10">
        <f>B9+B10</f>
        <v>61950</v>
      </c>
      <c r="C31" s="11">
        <f>IF(サイズ2="","",C9+C10)</f>
        <v>0</v>
      </c>
      <c r="D31" s="11"/>
      <c r="E31" s="10">
        <f>E9+E10</f>
        <v>14030</v>
      </c>
      <c r="F31" s="11">
        <f>IF(サイズ2="","",F9+F10)</f>
        <v>0</v>
      </c>
      <c r="G31" s="10">
        <f>G9+G10</f>
        <v>14040</v>
      </c>
      <c r="H31" s="11">
        <f>IF(サイズ2="","",H9+H10)</f>
        <v>0</v>
      </c>
      <c r="I31" s="10">
        <f>I9+I10</f>
        <v>3010</v>
      </c>
      <c r="J31" s="11">
        <f>IF(サイズ2="","",J9+J10)</f>
        <v>0</v>
      </c>
      <c r="K31" s="10">
        <f>K9+K10</f>
        <v>2080</v>
      </c>
      <c r="L31" s="11">
        <f>IF(サイズ2="","",L9+L10)</f>
        <v>0</v>
      </c>
      <c r="M31" s="10">
        <f>M9+M10</f>
        <v>4850</v>
      </c>
      <c r="N31" s="11">
        <f>IF(サイズ2="","",N9+N10)</f>
        <v>0</v>
      </c>
      <c r="O31" s="12">
        <f>SUM(B31,E31,G31,I31,K31,M31)</f>
        <v>99960</v>
      </c>
      <c r="P31" s="13">
        <f>IF(サイズ2="","",SUM(C31,F31,H31,J31,L31,N31))</f>
        <v>0</v>
      </c>
    </row>
    <row r="32" spans="1:17" ht="24" hidden="1" customHeight="1" x14ac:dyDescent="0.15">
      <c r="A32" s="14" t="s">
        <v>158</v>
      </c>
      <c r="B32" s="15">
        <f>SUM(B11:B29)</f>
        <v>109010</v>
      </c>
      <c r="C32" s="16">
        <f>IF(サイズ2="","",SUM(C11:C29))</f>
        <v>0</v>
      </c>
      <c r="D32" s="16"/>
      <c r="E32" s="15">
        <f>SUM(E11:E29)</f>
        <v>32630</v>
      </c>
      <c r="F32" s="16">
        <f>IF(サイズ2="","",SUM(F11:F29))</f>
        <v>0</v>
      </c>
      <c r="G32" s="15">
        <f>SUM(G11:G29)</f>
        <v>28960</v>
      </c>
      <c r="H32" s="16">
        <f>IF(サイズ2="","",SUM(H11:H29))</f>
        <v>0</v>
      </c>
      <c r="I32" s="15">
        <f>SUM(I11:I29)</f>
        <v>7600</v>
      </c>
      <c r="J32" s="16">
        <f>IF(サイズ2="","",SUM(J11:J29))</f>
        <v>0</v>
      </c>
      <c r="K32" s="15">
        <f>SUM(K11:K29)</f>
        <v>1850</v>
      </c>
      <c r="L32" s="16">
        <f>IF(サイズ2="","",SUM(L11:L29))</f>
        <v>0</v>
      </c>
      <c r="M32" s="15">
        <f>SUM(M11:M29)</f>
        <v>5710</v>
      </c>
      <c r="N32" s="16">
        <f>IF(サイズ2="","",SUM(N11:N29))</f>
        <v>0</v>
      </c>
      <c r="O32" s="17">
        <f>SUM(B32,E32,G32,I32,K32,M32)</f>
        <v>185760</v>
      </c>
      <c r="P32" s="13">
        <f>IF(サイズ2="","",SUM(C32,F32,H32,J32,L32,N32))</f>
        <v>0</v>
      </c>
    </row>
    <row r="33" spans="1:16" ht="24" hidden="1" customHeight="1" x14ac:dyDescent="0.15">
      <c r="A33" s="18" t="s">
        <v>159</v>
      </c>
      <c r="B33" s="636" t="e">
        <f>IF(サイズ2="","",HLOOKUP(サイズ2,$E$37:$J$42,2,0)*C31+HLOOKUP(サイズ2,$E$37:$J$42,3,0)*C32+HLOOKUP(サイズ2,$E$37:$J$42,4,0)*C30)</f>
        <v>#N/A</v>
      </c>
      <c r="C33" s="636"/>
      <c r="D33" s="44"/>
      <c r="E33" s="636" t="e">
        <f>IF(サイズ2="","",HLOOKUP(サイズ2,$E$37:$J$42,5,0)*F30+HLOOKUP(サイズ2,$E$37:$J$42,6,0)*F30)</f>
        <v>#N/A</v>
      </c>
      <c r="F33" s="636"/>
      <c r="G33" s="636" t="e">
        <f>IF(サイズ2="","",HLOOKUP(サイズ2,$E$37:$J$42,5,0)*H30+HLOOKUP(サイズ2,$E$37:$J$42,6,0)*H30)</f>
        <v>#N/A</v>
      </c>
      <c r="H33" s="636"/>
      <c r="I33" s="636" t="e">
        <f>IF(サイズ2="","",HLOOKUP(サイズ2,$E$37:$J$42,5,0)*J30+HLOOKUP(サイズ2,$E$37:$J$42,6,0)*J30)</f>
        <v>#N/A</v>
      </c>
      <c r="J33" s="636"/>
      <c r="K33" s="636" t="e">
        <f>IF(サイズ2="","",HLOOKUP(サイズ2,$E$37:$J$42,5,0)*L30+HLOOKUP(サイズ2,$E$37:$J$42,6,0)*L30)</f>
        <v>#N/A</v>
      </c>
      <c r="L33" s="636"/>
      <c r="M33" s="636" t="e">
        <f>IF(サイズ2="","",HLOOKUP(サイズ2,$E$37:$J$42,5,0)*(N30+N29)+HLOOKUP(サイズ2,$E$37:$J$42,6,0)*(N30+N29))</f>
        <v>#N/A</v>
      </c>
      <c r="N33" s="636"/>
      <c r="O33" s="652" t="e">
        <f>IF(サイズ2="","",INT(SUM(B33:N33)))+B49</f>
        <v>#N/A</v>
      </c>
      <c r="P33" s="653"/>
    </row>
    <row r="34" spans="1:16" ht="27" customHeight="1" x14ac:dyDescent="0.15">
      <c r="A34" s="637" t="s">
        <v>174</v>
      </c>
      <c r="B34" s="637"/>
      <c r="C34" s="637"/>
      <c r="D34" s="637"/>
      <c r="E34" s="637"/>
      <c r="F34" s="637"/>
      <c r="G34" s="637"/>
      <c r="H34" s="6"/>
      <c r="I34" s="6"/>
      <c r="J34" s="6"/>
      <c r="K34" s="651"/>
      <c r="L34" s="651"/>
      <c r="M34" s="651"/>
      <c r="N34" s="5"/>
      <c r="O34" s="5"/>
      <c r="P34" s="5"/>
    </row>
    <row r="35" spans="1:16" ht="10.5" hidden="1" customHeight="1" x14ac:dyDescent="0.15">
      <c r="A35" s="56"/>
      <c r="B35" s="56"/>
      <c r="C35" s="56"/>
      <c r="D35" s="56"/>
      <c r="E35" s="56"/>
      <c r="F35" s="56"/>
      <c r="G35" s="56"/>
      <c r="H35" s="6"/>
      <c r="I35" s="6"/>
      <c r="J35" s="6"/>
      <c r="K35" s="49"/>
      <c r="L35" s="49"/>
      <c r="M35" s="49"/>
      <c r="N35" s="5"/>
      <c r="O35" s="5"/>
      <c r="P35" s="5"/>
    </row>
    <row r="36" spans="1:16" ht="21" customHeight="1" x14ac:dyDescent="0.15">
      <c r="A36" s="622" t="s">
        <v>124</v>
      </c>
      <c r="B36" s="622" t="s">
        <v>125</v>
      </c>
      <c r="C36" s="624" t="s">
        <v>126</v>
      </c>
      <c r="D36" s="45"/>
      <c r="E36" s="626" t="s">
        <v>171</v>
      </c>
      <c r="F36" s="627"/>
      <c r="G36" s="627"/>
      <c r="H36" s="627"/>
      <c r="I36" s="627"/>
      <c r="J36" s="623"/>
      <c r="K36" s="647" t="s">
        <v>127</v>
      </c>
      <c r="L36" s="648"/>
      <c r="M36" s="648"/>
      <c r="N36" s="648"/>
      <c r="O36" s="648"/>
      <c r="P36" s="648"/>
    </row>
    <row r="37" spans="1:16" ht="17.100000000000001" customHeight="1" x14ac:dyDescent="0.15">
      <c r="A37" s="623"/>
      <c r="B37" s="623"/>
      <c r="C37" s="625"/>
      <c r="D37" s="48" t="s">
        <v>177</v>
      </c>
      <c r="E37" s="57" t="s">
        <v>173</v>
      </c>
      <c r="F37" s="57" t="s">
        <v>172</v>
      </c>
      <c r="G37" s="57" t="s">
        <v>185</v>
      </c>
      <c r="H37" s="57" t="s">
        <v>186</v>
      </c>
      <c r="I37" s="57" t="s">
        <v>187</v>
      </c>
      <c r="J37" s="58" t="s">
        <v>83</v>
      </c>
      <c r="K37" s="626"/>
      <c r="L37" s="627"/>
      <c r="M37" s="627"/>
      <c r="N37" s="627"/>
      <c r="O37" s="627"/>
      <c r="P37" s="627"/>
    </row>
    <row r="38" spans="1:16" ht="22.5" customHeight="1" x14ac:dyDescent="0.15">
      <c r="A38" s="620" t="s">
        <v>160</v>
      </c>
      <c r="B38" s="628" t="s">
        <v>188</v>
      </c>
      <c r="C38" s="59" t="s">
        <v>161</v>
      </c>
      <c r="D38" s="7"/>
      <c r="E38" s="60">
        <v>3.5</v>
      </c>
      <c r="F38" s="60">
        <v>3.5</v>
      </c>
      <c r="G38" s="60">
        <v>3.5</v>
      </c>
      <c r="H38" s="60">
        <v>5.2</v>
      </c>
      <c r="I38" s="60">
        <v>9.5</v>
      </c>
      <c r="J38" s="60">
        <v>3.7</v>
      </c>
      <c r="K38" s="641" t="s">
        <v>592</v>
      </c>
      <c r="L38" s="642"/>
      <c r="M38" s="642"/>
      <c r="N38" s="642"/>
      <c r="O38" s="642"/>
      <c r="P38" s="642"/>
    </row>
    <row r="39" spans="1:16" ht="22.5" customHeight="1" x14ac:dyDescent="0.15">
      <c r="A39" s="621"/>
      <c r="B39" s="629"/>
      <c r="C39" s="590" t="s">
        <v>588</v>
      </c>
      <c r="D39" s="47"/>
      <c r="E39" s="60">
        <v>3.5</v>
      </c>
      <c r="F39" s="60">
        <v>3.5</v>
      </c>
      <c r="G39" s="60">
        <v>3.5</v>
      </c>
      <c r="H39" s="60">
        <v>5</v>
      </c>
      <c r="I39" s="60">
        <v>9</v>
      </c>
      <c r="J39" s="60">
        <v>3.7</v>
      </c>
      <c r="K39" s="643"/>
      <c r="L39" s="644"/>
      <c r="M39" s="644"/>
      <c r="N39" s="644"/>
      <c r="O39" s="644"/>
      <c r="P39" s="644"/>
    </row>
    <row r="40" spans="1:16" ht="22.5" customHeight="1" x14ac:dyDescent="0.15">
      <c r="A40" s="621"/>
      <c r="B40" s="630"/>
      <c r="C40" s="590" t="s">
        <v>589</v>
      </c>
      <c r="D40" s="47"/>
      <c r="E40" s="60">
        <v>0.1</v>
      </c>
      <c r="F40" s="60">
        <v>0.1</v>
      </c>
      <c r="G40" s="60">
        <v>0.1</v>
      </c>
      <c r="H40" s="60">
        <v>0.1</v>
      </c>
      <c r="I40" s="60">
        <v>0.1</v>
      </c>
      <c r="J40" s="60">
        <v>0.1</v>
      </c>
      <c r="K40" s="643"/>
      <c r="L40" s="644"/>
      <c r="M40" s="644"/>
      <c r="N40" s="644"/>
      <c r="O40" s="644"/>
      <c r="P40" s="644"/>
    </row>
    <row r="41" spans="1:16" ht="22.5" customHeight="1" x14ac:dyDescent="0.15">
      <c r="A41" s="621"/>
      <c r="B41" s="631" t="s">
        <v>590</v>
      </c>
      <c r="C41" s="590" t="s">
        <v>591</v>
      </c>
      <c r="D41" s="47"/>
      <c r="E41" s="60">
        <v>3.3</v>
      </c>
      <c r="F41" s="60">
        <v>3.3</v>
      </c>
      <c r="G41" s="60">
        <v>3.3</v>
      </c>
      <c r="H41" s="60">
        <v>5</v>
      </c>
      <c r="I41" s="60">
        <v>9</v>
      </c>
      <c r="J41" s="60">
        <v>3.7</v>
      </c>
      <c r="K41" s="643"/>
      <c r="L41" s="644"/>
      <c r="M41" s="644"/>
      <c r="N41" s="644"/>
      <c r="O41" s="644"/>
      <c r="P41" s="644"/>
    </row>
    <row r="42" spans="1:16" ht="22.5" customHeight="1" x14ac:dyDescent="0.15">
      <c r="A42" s="621"/>
      <c r="B42" s="632"/>
      <c r="C42" s="590" t="s">
        <v>589</v>
      </c>
      <c r="D42" s="47"/>
      <c r="E42" s="60">
        <v>0.2</v>
      </c>
      <c r="F42" s="60">
        <v>0.2</v>
      </c>
      <c r="G42" s="60">
        <v>0.2</v>
      </c>
      <c r="H42" s="60">
        <v>0.1</v>
      </c>
      <c r="I42" s="60">
        <v>0.1</v>
      </c>
      <c r="J42" s="60">
        <v>0.1</v>
      </c>
      <c r="K42" s="645"/>
      <c r="L42" s="644"/>
      <c r="M42" s="644"/>
      <c r="N42" s="644"/>
      <c r="O42" s="644"/>
      <c r="P42" s="644"/>
    </row>
    <row r="43" spans="1:16" ht="18" customHeight="1" x14ac:dyDescent="0.15">
      <c r="A43" s="8"/>
      <c r="B43" s="8"/>
      <c r="C43" s="8"/>
      <c r="D43" s="8"/>
      <c r="E43" s="619" t="s">
        <v>162</v>
      </c>
      <c r="F43" s="619"/>
      <c r="G43" s="619"/>
      <c r="H43" s="619"/>
      <c r="I43" s="619"/>
      <c r="J43" s="619"/>
      <c r="K43" s="8"/>
      <c r="L43" s="8"/>
      <c r="M43" s="8"/>
      <c r="N43" s="8"/>
      <c r="O43" s="8"/>
      <c r="P43" s="574" t="str">
        <f>B5</f>
        <v>2024年11月現在</v>
      </c>
    </row>
    <row r="44" spans="1:16" hidden="1" x14ac:dyDescent="0.15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</row>
    <row r="45" spans="1:16" s="19" customFormat="1" hidden="1" x14ac:dyDescent="0.15"/>
    <row r="46" spans="1:16" s="22" customFormat="1" ht="13.5" hidden="1" customHeight="1" x14ac:dyDescent="0.15">
      <c r="A46" s="615" t="s">
        <v>170</v>
      </c>
      <c r="B46" s="616"/>
      <c r="C46" s="20" t="s">
        <v>163</v>
      </c>
      <c r="D46" s="20"/>
      <c r="E46" s="21" t="str">
        <f>市郡別!サイズ2</f>
        <v>-</v>
      </c>
    </row>
    <row r="47" spans="1:16" s="22" customFormat="1" hidden="1" x14ac:dyDescent="0.15">
      <c r="A47" s="617"/>
      <c r="B47" s="618"/>
    </row>
    <row r="48" spans="1:16" s="22" customFormat="1" hidden="1" x14ac:dyDescent="0.15"/>
    <row r="49" spans="1:4" s="22" customFormat="1" hidden="1" x14ac:dyDescent="0.15">
      <c r="A49" s="23" t="s">
        <v>164</v>
      </c>
      <c r="B49" s="23" t="e">
        <f>ROUNDUP(市郡別!C49*VLOOKUP(E46,A53:B60,2,FALSE),0)</f>
        <v>#N/A</v>
      </c>
      <c r="C49" s="24">
        <f>P27+P28+P29</f>
        <v>0</v>
      </c>
      <c r="D49" s="24"/>
    </row>
    <row r="50" spans="1:4" s="22" customFormat="1" hidden="1" x14ac:dyDescent="0.15"/>
    <row r="51" spans="1:4" s="22" customFormat="1" hidden="1" x14ac:dyDescent="0.15"/>
    <row r="52" spans="1:4" s="22" customFormat="1" hidden="1" x14ac:dyDescent="0.15">
      <c r="A52" s="23" t="s">
        <v>165</v>
      </c>
      <c r="B52" s="23" t="s">
        <v>166</v>
      </c>
    </row>
    <row r="53" spans="1:4" s="22" customFormat="1" hidden="1" x14ac:dyDescent="0.15">
      <c r="A53" s="25" t="s">
        <v>173</v>
      </c>
      <c r="B53" s="46">
        <v>0.2</v>
      </c>
    </row>
    <row r="54" spans="1:4" s="22" customFormat="1" hidden="1" x14ac:dyDescent="0.15">
      <c r="A54" s="25" t="s">
        <v>172</v>
      </c>
      <c r="B54" s="46">
        <v>0.2</v>
      </c>
    </row>
    <row r="55" spans="1:4" s="22" customFormat="1" hidden="1" x14ac:dyDescent="0.15">
      <c r="A55" s="25" t="s">
        <v>167</v>
      </c>
      <c r="B55" s="26">
        <v>0.2</v>
      </c>
    </row>
    <row r="56" spans="1:4" s="22" customFormat="1" hidden="1" x14ac:dyDescent="0.15">
      <c r="A56" s="25" t="s">
        <v>168</v>
      </c>
      <c r="B56" s="26">
        <v>0.4</v>
      </c>
    </row>
    <row r="57" spans="1:4" s="22" customFormat="1" hidden="1" x14ac:dyDescent="0.15">
      <c r="A57" s="25" t="s">
        <v>169</v>
      </c>
      <c r="B57" s="26">
        <v>0.6</v>
      </c>
    </row>
    <row r="58" spans="1:4" s="19" customFormat="1" hidden="1" x14ac:dyDescent="0.15">
      <c r="A58" s="25" t="s">
        <v>178</v>
      </c>
      <c r="B58" s="26">
        <v>0.2</v>
      </c>
    </row>
    <row r="59" spans="1:4" s="19" customFormat="1" hidden="1" x14ac:dyDescent="0.15">
      <c r="A59" s="25" t="s">
        <v>179</v>
      </c>
      <c r="B59" s="26">
        <v>0.4</v>
      </c>
    </row>
    <row r="60" spans="1:4" hidden="1" x14ac:dyDescent="0.15">
      <c r="A60" s="25" t="s">
        <v>180</v>
      </c>
      <c r="B60" s="26">
        <v>0.6</v>
      </c>
    </row>
    <row r="61" spans="1:4" hidden="1" x14ac:dyDescent="0.15"/>
  </sheetData>
  <sheetProtection algorithmName="SHA-512" hashValue="2ustrOrSIN0VlyYK0+Q+01S0miIPppzZfWeFJjHjt5BIuUz6+s4YiC+KId6LCe/sVlCL+Mms87y1EUZ0Fq3tIQ==" saltValue="IejmepeSpKsRx/fE11qeNA==" spinCount="100000" sheet="1" selectLockedCells="1"/>
  <mergeCells count="41">
    <mergeCell ref="K38:P42"/>
    <mergeCell ref="O2:P2"/>
    <mergeCell ref="I2:K2"/>
    <mergeCell ref="I3:K3"/>
    <mergeCell ref="K36:P37"/>
    <mergeCell ref="O7:P7"/>
    <mergeCell ref="O3:P3"/>
    <mergeCell ref="K34:M34"/>
    <mergeCell ref="O33:P33"/>
    <mergeCell ref="G2:H2"/>
    <mergeCell ref="G3:H3"/>
    <mergeCell ref="L2:N2"/>
    <mergeCell ref="L3:N3"/>
    <mergeCell ref="K33:L33"/>
    <mergeCell ref="M33:N33"/>
    <mergeCell ref="G7:H7"/>
    <mergeCell ref="I7:J7"/>
    <mergeCell ref="K7:L7"/>
    <mergeCell ref="M7:N7"/>
    <mergeCell ref="I33:J33"/>
    <mergeCell ref="A7:A8"/>
    <mergeCell ref="B7:C7"/>
    <mergeCell ref="B5:C5"/>
    <mergeCell ref="G33:H33"/>
    <mergeCell ref="A34:G34"/>
    <mergeCell ref="B33:C33"/>
    <mergeCell ref="E33:F33"/>
    <mergeCell ref="A46:B47"/>
    <mergeCell ref="E43:J43"/>
    <mergeCell ref="A38:A42"/>
    <mergeCell ref="A36:A37"/>
    <mergeCell ref="B36:B37"/>
    <mergeCell ref="C36:C37"/>
    <mergeCell ref="E36:J36"/>
    <mergeCell ref="B38:B40"/>
    <mergeCell ref="B41:B42"/>
    <mergeCell ref="B2:C2"/>
    <mergeCell ref="E2:F2"/>
    <mergeCell ref="E7:F7"/>
    <mergeCell ref="B3:C3"/>
    <mergeCell ref="E3:F3"/>
  </mergeCells>
  <phoneticPr fontId="3"/>
  <dataValidations count="6">
    <dataValidation imeMode="off" allowBlank="1" showInputMessage="1" showErrorMessage="1" promptTitle="日付の入力" prompt="日付の入力は、「2/10」のようにスラッシュで区切って入力してください。" sqref="A3" xr:uid="{00000000-0002-0000-0000-000000000000}"/>
    <dataValidation imeMode="on" allowBlank="1" showInputMessage="1" showErrorMessage="1" promptTitle="広告主名" prompt="広告主名を入力してください。" sqref="I3" xr:uid="{00000000-0002-0000-0000-000002000000}"/>
    <dataValidation imeMode="on" allowBlank="1" showInputMessage="1" showErrorMessage="1" promptTitle="タイトル等" prompt="広告のタイトルをできるだけ詳しく入力してください。" sqref="L3" xr:uid="{00000000-0002-0000-0000-000003000000}"/>
    <dataValidation imeMode="on" allowBlank="1" showInputMessage="1" showErrorMessage="1" promptTitle="申込者名" prompt="申込者名を入力してください。" sqref="O3" xr:uid="{00000000-0002-0000-0000-000004000000}"/>
    <dataValidation type="list" allowBlank="1" showInputMessage="1" showErrorMessage="1" promptTitle="サイズ" prompt="用紙のサイズを選択してください。" sqref="G3:H3" xr:uid="{00000000-0002-0000-0000-000005000000}">
      <formula1>$D$37:$J$37</formula1>
    </dataValidation>
    <dataValidation imeMode="disabled" allowBlank="1" showInputMessage="1" showErrorMessage="1" sqref="B3:F3" xr:uid="{00000000-0002-0000-0000-000001000000}"/>
  </dataValidations>
  <hyperlinks>
    <hyperlink ref="A9" location="松山市!A1" display="松山市①" xr:uid="{00000000-0004-0000-0000-000000000000}"/>
    <hyperlink ref="A10" location="中予地区!A1" display="松山市②" xr:uid="{00000000-0004-0000-0000-000001000000}"/>
    <hyperlink ref="A11" location="中予地区!A1" display="東温市" xr:uid="{00000000-0004-0000-0000-000002000000}"/>
    <hyperlink ref="A12" location="中予地区!A1" display="伊予市" xr:uid="{00000000-0004-0000-0000-000003000000}"/>
    <hyperlink ref="A13" location="中予地区!A1" display="伊予郡" xr:uid="{00000000-0004-0000-0000-000004000000}"/>
    <hyperlink ref="A14" location="中予地区!A1" display="上浮穴郡" xr:uid="{00000000-0004-0000-0000-000005000000}"/>
    <hyperlink ref="A15" location="南予地区①!A1" display="喜多郡" xr:uid="{00000000-0004-0000-0000-000006000000}"/>
    <hyperlink ref="A16" location="南予地区①!A1" display="大洲市" xr:uid="{00000000-0004-0000-0000-000007000000}"/>
    <hyperlink ref="A17" location="南予地区①!A1" display="八幡浜市" xr:uid="{00000000-0004-0000-0000-000008000000}"/>
    <hyperlink ref="A18" location="南予地区①!A1" display="西宇和郡" xr:uid="{00000000-0004-0000-0000-000009000000}"/>
    <hyperlink ref="A19" location="南予地区①!A1" display="西予市" xr:uid="{00000000-0004-0000-0000-00000A000000}"/>
    <hyperlink ref="A20" location="南予地区②!A1" display="宇和島市" xr:uid="{00000000-0004-0000-0000-00000B000000}"/>
    <hyperlink ref="A22" location="南予地区②!A1" display="南宇和郡" xr:uid="{00000000-0004-0000-0000-00000C000000}"/>
    <hyperlink ref="A23" location="東予地区①!A1" display="四国中央市" xr:uid="{00000000-0004-0000-0000-00000D000000}"/>
    <hyperlink ref="A24" location="東予地区①!A1" display="新居浜市" xr:uid="{00000000-0004-0000-0000-00000E000000}"/>
    <hyperlink ref="A25" location="東予地区①!A1" display="西条市" xr:uid="{00000000-0004-0000-0000-00000F000000}"/>
    <hyperlink ref="A26" location="東予地区②!A1" display="今治市" xr:uid="{00000000-0004-0000-0000-000010000000}"/>
    <hyperlink ref="A27" location="東予地区②!A1" display="今治市（鳥嶼郡）" xr:uid="{00000000-0004-0000-0000-000011000000}"/>
    <hyperlink ref="A29" location="東予地区②!A1" display="越智郡（鳥嶼郡）" xr:uid="{00000000-0004-0000-0000-000012000000}"/>
    <hyperlink ref="A21" location="南予地区②!A1" display="北宇和郡" xr:uid="{00000000-0004-0000-0000-000013000000}"/>
    <hyperlink ref="A28" location="東予地区②!A1" display="越智郡（鳥嶼郡）" xr:uid="{00000000-0004-0000-0000-000014000000}"/>
  </hyperlinks>
  <printOptions horizontalCentered="1"/>
  <pageMargins left="0.23622047244094491" right="0.23622047244094491" top="0.51181102362204722" bottom="0.31496062992125984" header="0.31496062992125984" footer="0.11811023622047245"/>
  <pageSetup paperSize="9" scale="72" orientation="landscape" r:id="rId1"/>
  <headerFooter alignWithMargins="0">
    <oddFooter>&amp;R&amp;"ＭＳ Ｐ明朝,標準"株式会社　読宣四国　TEL087(888)6133　FAX087(888)6130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indexed="47"/>
    <pageSetUpPr fitToPage="1"/>
  </sheetPr>
  <dimension ref="A1:X113"/>
  <sheetViews>
    <sheetView showZeros="0" zoomScale="68" zoomScaleNormal="68" zoomScaleSheetLayoutView="72" workbookViewId="0">
      <selection activeCell="D6" sqref="D6"/>
    </sheetView>
  </sheetViews>
  <sheetFormatPr defaultRowHeight="11.25" x14ac:dyDescent="0.15"/>
  <cols>
    <col min="1" max="1" width="7.625" style="27" customWidth="1"/>
    <col min="2" max="2" width="10.625" style="63" customWidth="1"/>
    <col min="3" max="3" width="10.625" style="27" customWidth="1"/>
    <col min="4" max="4" width="11.625" style="27" customWidth="1"/>
    <col min="5" max="6" width="5.625" style="27" customWidth="1"/>
    <col min="7" max="7" width="10.625" style="27" customWidth="1"/>
    <col min="8" max="8" width="11.625" style="27" customWidth="1"/>
    <col min="9" max="9" width="4" style="27" customWidth="1"/>
    <col min="10" max="10" width="4.125" style="27" customWidth="1"/>
    <col min="11" max="11" width="4" style="27" customWidth="1"/>
    <col min="12" max="12" width="7.625" style="27" customWidth="1"/>
    <col min="13" max="13" width="3.625" style="27" customWidth="1"/>
    <col min="14" max="14" width="11.625" style="27" customWidth="1"/>
    <col min="15" max="15" width="11.625" style="63" customWidth="1"/>
    <col min="16" max="16" width="10.625" style="27" customWidth="1"/>
    <col min="17" max="17" width="11.625" style="27" customWidth="1"/>
    <col min="18" max="18" width="11.5" style="63" customWidth="1"/>
    <col min="19" max="20" width="5.625" style="27" customWidth="1"/>
    <col min="21" max="21" width="11.625" style="27" customWidth="1"/>
    <col min="22" max="22" width="11.375" style="63" customWidth="1"/>
    <col min="23" max="23" width="10.625" style="27" customWidth="1"/>
    <col min="24" max="24" width="11.625" style="27" customWidth="1"/>
    <col min="25" max="25" width="5" style="27" customWidth="1"/>
    <col min="26" max="16384" width="9" style="27"/>
  </cols>
  <sheetData>
    <row r="1" spans="1:24" ht="22.5" customHeight="1" x14ac:dyDescent="0.15">
      <c r="A1" s="702" t="s">
        <v>78</v>
      </c>
      <c r="B1" s="702"/>
      <c r="C1" s="702"/>
      <c r="D1" s="702"/>
      <c r="E1" s="703"/>
      <c r="F1" s="701" t="s">
        <v>191</v>
      </c>
      <c r="G1" s="702"/>
      <c r="H1" s="702"/>
      <c r="I1" s="702"/>
      <c r="J1" s="702"/>
      <c r="K1" s="702"/>
      <c r="L1" s="703"/>
      <c r="M1" s="704" t="s">
        <v>189</v>
      </c>
      <c r="N1" s="705"/>
      <c r="O1" s="704" t="s">
        <v>80</v>
      </c>
      <c r="P1" s="716"/>
      <c r="Q1" s="716"/>
      <c r="R1" s="716"/>
      <c r="S1" s="705"/>
      <c r="T1" s="704" t="s">
        <v>81</v>
      </c>
      <c r="U1" s="716"/>
      <c r="V1" s="716"/>
      <c r="W1" s="716"/>
      <c r="X1" s="716"/>
    </row>
    <row r="2" spans="1:24" ht="30" customHeight="1" x14ac:dyDescent="0.15">
      <c r="A2" s="706">
        <f>市郡別!A3</f>
        <v>0</v>
      </c>
      <c r="B2" s="706"/>
      <c r="C2" s="706"/>
      <c r="D2" s="706"/>
      <c r="E2" s="707"/>
      <c r="F2" s="720">
        <f>SUM(D44,H44,N44,Q44,U44,X44)</f>
        <v>0</v>
      </c>
      <c r="G2" s="721"/>
      <c r="H2" s="721"/>
      <c r="I2" s="722">
        <f>市郡別!P30</f>
        <v>0</v>
      </c>
      <c r="J2" s="722"/>
      <c r="K2" s="722"/>
      <c r="L2" s="723"/>
      <c r="M2" s="724" t="str">
        <f>市郡別!G3</f>
        <v>-</v>
      </c>
      <c r="N2" s="725"/>
      <c r="O2" s="717">
        <f>市郡別!I3</f>
        <v>0</v>
      </c>
      <c r="P2" s="718"/>
      <c r="Q2" s="718"/>
      <c r="R2" s="718"/>
      <c r="S2" s="719"/>
      <c r="T2" s="717">
        <f>市郡別!L3</f>
        <v>0</v>
      </c>
      <c r="U2" s="718"/>
      <c r="V2" s="718"/>
      <c r="W2" s="718"/>
      <c r="X2" s="718"/>
    </row>
    <row r="3" spans="1:24" ht="9" customHeight="1" x14ac:dyDescent="0.15">
      <c r="A3" s="28"/>
      <c r="B3" s="61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61"/>
      <c r="P3" s="28"/>
      <c r="Q3" s="28"/>
      <c r="R3" s="61"/>
      <c r="S3" s="28"/>
      <c r="T3" s="28"/>
      <c r="U3" s="28"/>
      <c r="V3" s="61"/>
      <c r="W3" s="28"/>
      <c r="X3" s="28"/>
    </row>
    <row r="4" spans="1:24" ht="24.75" customHeight="1" x14ac:dyDescent="0.15">
      <c r="A4" s="713" t="s">
        <v>97</v>
      </c>
      <c r="B4" s="711" t="s">
        <v>66</v>
      </c>
      <c r="C4" s="686"/>
      <c r="D4" s="712"/>
      <c r="E4" s="699" t="s">
        <v>67</v>
      </c>
      <c r="F4" s="699"/>
      <c r="G4" s="699"/>
      <c r="H4" s="699"/>
      <c r="I4" s="711" t="s">
        <v>68</v>
      </c>
      <c r="J4" s="686"/>
      <c r="K4" s="686"/>
      <c r="L4" s="686"/>
      <c r="M4" s="686"/>
      <c r="N4" s="712"/>
      <c r="O4" s="685" t="s">
        <v>69</v>
      </c>
      <c r="P4" s="686"/>
      <c r="Q4" s="687"/>
      <c r="R4" s="711" t="s">
        <v>70</v>
      </c>
      <c r="S4" s="686"/>
      <c r="T4" s="686"/>
      <c r="U4" s="712"/>
      <c r="V4" s="685" t="s">
        <v>71</v>
      </c>
      <c r="W4" s="686"/>
      <c r="X4" s="687"/>
    </row>
    <row r="5" spans="1:24" ht="20.100000000000001" customHeight="1" x14ac:dyDescent="0.15">
      <c r="A5" s="714"/>
      <c r="B5" s="116" t="s">
        <v>73</v>
      </c>
      <c r="C5" s="117" t="s">
        <v>72</v>
      </c>
      <c r="D5" s="118" t="s">
        <v>7</v>
      </c>
      <c r="E5" s="700" t="s">
        <v>73</v>
      </c>
      <c r="F5" s="696"/>
      <c r="G5" s="117" t="s">
        <v>72</v>
      </c>
      <c r="H5" s="119" t="s">
        <v>7</v>
      </c>
      <c r="I5" s="715" t="s">
        <v>73</v>
      </c>
      <c r="J5" s="700"/>
      <c r="K5" s="696"/>
      <c r="L5" s="695" t="s">
        <v>72</v>
      </c>
      <c r="M5" s="696"/>
      <c r="N5" s="118" t="s">
        <v>7</v>
      </c>
      <c r="O5" s="120" t="s">
        <v>73</v>
      </c>
      <c r="P5" s="117" t="s">
        <v>72</v>
      </c>
      <c r="Q5" s="119" t="s">
        <v>7</v>
      </c>
      <c r="R5" s="116" t="s">
        <v>73</v>
      </c>
      <c r="S5" s="695" t="s">
        <v>72</v>
      </c>
      <c r="T5" s="696"/>
      <c r="U5" s="118" t="s">
        <v>7</v>
      </c>
      <c r="V5" s="120" t="s">
        <v>73</v>
      </c>
      <c r="W5" s="117" t="s">
        <v>72</v>
      </c>
      <c r="X5" s="119" t="s">
        <v>7</v>
      </c>
    </row>
    <row r="6" spans="1:24" ht="18" customHeight="1" x14ac:dyDescent="0.15">
      <c r="A6" s="708" t="s">
        <v>129</v>
      </c>
      <c r="B6" s="122" t="s">
        <v>305</v>
      </c>
      <c r="C6" s="133">
        <v>1610</v>
      </c>
      <c r="D6" s="132"/>
      <c r="E6" s="688" t="s">
        <v>319</v>
      </c>
      <c r="F6" s="689"/>
      <c r="G6" s="507">
        <v>1550</v>
      </c>
      <c r="H6" s="224"/>
      <c r="I6" s="692" t="s">
        <v>448</v>
      </c>
      <c r="J6" s="693"/>
      <c r="K6" s="694"/>
      <c r="L6" s="697" t="s">
        <v>177</v>
      </c>
      <c r="M6" s="698"/>
      <c r="N6" s="250"/>
      <c r="O6" s="128" t="s">
        <v>332</v>
      </c>
      <c r="P6" s="454" t="s">
        <v>472</v>
      </c>
      <c r="Q6" s="534"/>
      <c r="R6" s="121" t="s">
        <v>337</v>
      </c>
      <c r="S6" s="690">
        <v>1450</v>
      </c>
      <c r="T6" s="691"/>
      <c r="U6" s="139"/>
      <c r="V6" s="130" t="s">
        <v>447</v>
      </c>
      <c r="W6" s="451" t="s">
        <v>177</v>
      </c>
      <c r="X6" s="245"/>
    </row>
    <row r="7" spans="1:24" ht="18" customHeight="1" x14ac:dyDescent="0.15">
      <c r="A7" s="709"/>
      <c r="B7" s="581" t="s">
        <v>552</v>
      </c>
      <c r="C7" s="133">
        <v>3790</v>
      </c>
      <c r="D7" s="132"/>
      <c r="E7" s="655" t="s">
        <v>320</v>
      </c>
      <c r="F7" s="656"/>
      <c r="G7" s="506">
        <v>1500</v>
      </c>
      <c r="H7" s="136"/>
      <c r="I7" s="657" t="s">
        <v>327</v>
      </c>
      <c r="J7" s="655"/>
      <c r="K7" s="656"/>
      <c r="L7" s="658">
        <v>1700</v>
      </c>
      <c r="M7" s="659"/>
      <c r="N7" s="132"/>
      <c r="O7" s="126" t="s">
        <v>305</v>
      </c>
      <c r="P7" s="133">
        <v>180</v>
      </c>
      <c r="Q7" s="136"/>
      <c r="R7" s="122" t="s">
        <v>305</v>
      </c>
      <c r="S7" s="658">
        <v>40</v>
      </c>
      <c r="T7" s="659"/>
      <c r="U7" s="132"/>
      <c r="V7" s="126" t="s">
        <v>339</v>
      </c>
      <c r="W7" s="133">
        <v>950</v>
      </c>
      <c r="X7" s="136"/>
    </row>
    <row r="8" spans="1:24" ht="18" customHeight="1" x14ac:dyDescent="0.15">
      <c r="A8" s="709"/>
      <c r="B8" s="122" t="s">
        <v>306</v>
      </c>
      <c r="C8" s="133">
        <v>3020</v>
      </c>
      <c r="D8" s="132"/>
      <c r="E8" s="660" t="s">
        <v>618</v>
      </c>
      <c r="F8" s="656"/>
      <c r="G8" s="506">
        <v>50</v>
      </c>
      <c r="H8" s="136"/>
      <c r="I8" s="657" t="s">
        <v>328</v>
      </c>
      <c r="J8" s="655"/>
      <c r="K8" s="656"/>
      <c r="L8" s="658">
        <v>1200</v>
      </c>
      <c r="M8" s="659"/>
      <c r="N8" s="132"/>
      <c r="O8" s="126" t="s">
        <v>333</v>
      </c>
      <c r="P8" s="133">
        <v>180</v>
      </c>
      <c r="Q8" s="136"/>
      <c r="R8" s="122" t="s">
        <v>333</v>
      </c>
      <c r="S8" s="658">
        <v>40</v>
      </c>
      <c r="T8" s="659"/>
      <c r="U8" s="132"/>
      <c r="V8" s="126" t="s">
        <v>340</v>
      </c>
      <c r="W8" s="133">
        <v>610</v>
      </c>
      <c r="X8" s="136"/>
    </row>
    <row r="9" spans="1:24" ht="18" customHeight="1" x14ac:dyDescent="0.15">
      <c r="A9" s="709"/>
      <c r="B9" s="122" t="s">
        <v>307</v>
      </c>
      <c r="C9" s="133">
        <v>2140</v>
      </c>
      <c r="D9" s="132"/>
      <c r="E9" s="660" t="s">
        <v>619</v>
      </c>
      <c r="F9" s="656"/>
      <c r="G9" s="506">
        <v>30</v>
      </c>
      <c r="H9" s="136"/>
      <c r="I9" s="657" t="s">
        <v>309</v>
      </c>
      <c r="J9" s="655"/>
      <c r="K9" s="656"/>
      <c r="L9" s="658">
        <v>800</v>
      </c>
      <c r="M9" s="659"/>
      <c r="N9" s="132"/>
      <c r="O9" s="126" t="s">
        <v>320</v>
      </c>
      <c r="P9" s="133">
        <v>160</v>
      </c>
      <c r="Q9" s="136"/>
      <c r="R9" s="122" t="s">
        <v>587</v>
      </c>
      <c r="S9" s="658">
        <v>20</v>
      </c>
      <c r="T9" s="659"/>
      <c r="U9" s="132"/>
      <c r="V9" s="126" t="s">
        <v>341</v>
      </c>
      <c r="W9" s="133">
        <v>160</v>
      </c>
      <c r="X9" s="136"/>
    </row>
    <row r="10" spans="1:24" ht="18" customHeight="1" x14ac:dyDescent="0.15">
      <c r="A10" s="709"/>
      <c r="B10" s="122" t="s">
        <v>468</v>
      </c>
      <c r="C10" s="133">
        <v>3500</v>
      </c>
      <c r="D10" s="132"/>
      <c r="E10" s="655" t="s">
        <v>10</v>
      </c>
      <c r="F10" s="656"/>
      <c r="G10" s="506">
        <v>1400</v>
      </c>
      <c r="H10" s="136"/>
      <c r="I10" s="657" t="s">
        <v>139</v>
      </c>
      <c r="J10" s="655"/>
      <c r="K10" s="656"/>
      <c r="L10" s="658">
        <v>2650</v>
      </c>
      <c r="M10" s="659"/>
      <c r="N10" s="132"/>
      <c r="O10" s="582" t="s">
        <v>557</v>
      </c>
      <c r="P10" s="133">
        <v>30</v>
      </c>
      <c r="Q10" s="136"/>
      <c r="R10" s="544" t="s">
        <v>619</v>
      </c>
      <c r="S10" s="658">
        <v>10</v>
      </c>
      <c r="T10" s="659"/>
      <c r="U10" s="132"/>
      <c r="V10" s="417" t="s">
        <v>142</v>
      </c>
      <c r="W10" s="133">
        <v>530</v>
      </c>
      <c r="X10" s="136"/>
    </row>
    <row r="11" spans="1:24" ht="18" customHeight="1" x14ac:dyDescent="0.15">
      <c r="A11" s="709"/>
      <c r="B11" s="122" t="s">
        <v>469</v>
      </c>
      <c r="C11" s="133">
        <v>2000</v>
      </c>
      <c r="D11" s="132"/>
      <c r="E11" s="655" t="s">
        <v>321</v>
      </c>
      <c r="F11" s="656"/>
      <c r="G11" s="506">
        <v>550</v>
      </c>
      <c r="H11" s="136"/>
      <c r="I11" s="692" t="s">
        <v>140</v>
      </c>
      <c r="J11" s="693"/>
      <c r="K11" s="694"/>
      <c r="L11" s="658">
        <v>1700</v>
      </c>
      <c r="M11" s="659"/>
      <c r="N11" s="132"/>
      <c r="O11" s="126" t="s">
        <v>473</v>
      </c>
      <c r="P11" s="133">
        <v>110</v>
      </c>
      <c r="Q11" s="136"/>
      <c r="R11" s="416" t="s">
        <v>12</v>
      </c>
      <c r="S11" s="658">
        <v>20</v>
      </c>
      <c r="T11" s="659"/>
      <c r="U11" s="132"/>
      <c r="V11" s="126" t="s">
        <v>342</v>
      </c>
      <c r="W11" s="451" t="s">
        <v>472</v>
      </c>
      <c r="X11" s="245"/>
    </row>
    <row r="12" spans="1:24" ht="18" customHeight="1" x14ac:dyDescent="0.15">
      <c r="A12" s="709"/>
      <c r="B12" s="122" t="s">
        <v>308</v>
      </c>
      <c r="C12" s="451" t="s">
        <v>177</v>
      </c>
      <c r="D12" s="250"/>
      <c r="E12" s="657" t="s">
        <v>322</v>
      </c>
      <c r="F12" s="656"/>
      <c r="G12" s="506">
        <v>250</v>
      </c>
      <c r="H12" s="136"/>
      <c r="I12" s="657" t="s">
        <v>12</v>
      </c>
      <c r="J12" s="655"/>
      <c r="K12" s="656"/>
      <c r="L12" s="658">
        <v>100</v>
      </c>
      <c r="M12" s="659"/>
      <c r="N12" s="132"/>
      <c r="O12" s="122" t="s">
        <v>474</v>
      </c>
      <c r="P12" s="133">
        <v>200</v>
      </c>
      <c r="Q12" s="136"/>
      <c r="R12" s="533" t="s">
        <v>631</v>
      </c>
      <c r="S12" s="658">
        <v>10</v>
      </c>
      <c r="T12" s="659"/>
      <c r="U12" s="132"/>
      <c r="V12" s="130" t="s">
        <v>143</v>
      </c>
      <c r="W12" s="133">
        <v>260</v>
      </c>
      <c r="X12" s="136"/>
    </row>
    <row r="13" spans="1:24" ht="18" customHeight="1" x14ac:dyDescent="0.15">
      <c r="A13" s="709"/>
      <c r="B13" s="544" t="s">
        <v>620</v>
      </c>
      <c r="C13" s="133">
        <v>3990</v>
      </c>
      <c r="D13" s="132"/>
      <c r="E13" s="657" t="s">
        <v>312</v>
      </c>
      <c r="F13" s="656"/>
      <c r="G13" s="506">
        <v>1250</v>
      </c>
      <c r="H13" s="136"/>
      <c r="I13" s="654" t="s">
        <v>580</v>
      </c>
      <c r="J13" s="660"/>
      <c r="K13" s="661"/>
      <c r="L13" s="667" t="s">
        <v>177</v>
      </c>
      <c r="M13" s="668"/>
      <c r="N13" s="250"/>
      <c r="O13" s="126" t="s">
        <v>475</v>
      </c>
      <c r="P13" s="133">
        <v>80</v>
      </c>
      <c r="Q13" s="136"/>
      <c r="R13" s="122" t="s">
        <v>324</v>
      </c>
      <c r="S13" s="664">
        <v>250</v>
      </c>
      <c r="T13" s="665"/>
      <c r="U13" s="132"/>
      <c r="V13" s="582" t="s">
        <v>557</v>
      </c>
      <c r="W13" s="133">
        <v>80</v>
      </c>
      <c r="X13" s="136"/>
    </row>
    <row r="14" spans="1:24" ht="18" customHeight="1" x14ac:dyDescent="0.15">
      <c r="A14" s="709"/>
      <c r="B14" s="122" t="s">
        <v>310</v>
      </c>
      <c r="C14" s="133">
        <v>3170</v>
      </c>
      <c r="D14" s="132"/>
      <c r="E14" s="657" t="s">
        <v>323</v>
      </c>
      <c r="F14" s="656"/>
      <c r="G14" s="506">
        <v>250</v>
      </c>
      <c r="H14" s="136"/>
      <c r="I14" s="654" t="s">
        <v>618</v>
      </c>
      <c r="J14" s="655"/>
      <c r="K14" s="656"/>
      <c r="L14" s="658">
        <v>10</v>
      </c>
      <c r="M14" s="659"/>
      <c r="N14" s="132"/>
      <c r="O14" s="126" t="s">
        <v>476</v>
      </c>
      <c r="P14" s="133">
        <v>90</v>
      </c>
      <c r="Q14" s="136"/>
      <c r="R14" s="122" t="s">
        <v>334</v>
      </c>
      <c r="S14" s="664">
        <v>150</v>
      </c>
      <c r="T14" s="665"/>
      <c r="U14" s="132"/>
      <c r="V14" s="126" t="s">
        <v>343</v>
      </c>
      <c r="W14" s="133">
        <v>90</v>
      </c>
      <c r="X14" s="136"/>
    </row>
    <row r="15" spans="1:24" ht="18" customHeight="1" x14ac:dyDescent="0.15">
      <c r="A15" s="709"/>
      <c r="B15" s="544" t="s">
        <v>621</v>
      </c>
      <c r="C15" s="133">
        <v>1520</v>
      </c>
      <c r="D15" s="132"/>
      <c r="E15" s="657" t="s">
        <v>324</v>
      </c>
      <c r="F15" s="656"/>
      <c r="G15" s="506">
        <v>1300</v>
      </c>
      <c r="H15" s="136"/>
      <c r="I15" s="654" t="s">
        <v>619</v>
      </c>
      <c r="J15" s="655"/>
      <c r="K15" s="656"/>
      <c r="L15" s="658">
        <v>20</v>
      </c>
      <c r="M15" s="659"/>
      <c r="N15" s="132"/>
      <c r="O15" s="417" t="s">
        <v>12</v>
      </c>
      <c r="P15" s="133">
        <v>40</v>
      </c>
      <c r="Q15" s="136"/>
      <c r="R15" s="122" t="s">
        <v>336</v>
      </c>
      <c r="S15" s="664">
        <v>40</v>
      </c>
      <c r="T15" s="665"/>
      <c r="U15" s="132"/>
      <c r="V15" s="126" t="s">
        <v>344</v>
      </c>
      <c r="W15" s="133">
        <v>140</v>
      </c>
      <c r="X15" s="136"/>
    </row>
    <row r="16" spans="1:24" ht="18" customHeight="1" x14ac:dyDescent="0.15">
      <c r="A16" s="709"/>
      <c r="B16" s="416" t="s">
        <v>8</v>
      </c>
      <c r="C16" s="133">
        <v>2070</v>
      </c>
      <c r="D16" s="132"/>
      <c r="E16" s="657" t="s">
        <v>325</v>
      </c>
      <c r="F16" s="656"/>
      <c r="G16" s="506">
        <v>950</v>
      </c>
      <c r="H16" s="136"/>
      <c r="I16" s="657" t="s">
        <v>329</v>
      </c>
      <c r="J16" s="655"/>
      <c r="K16" s="656"/>
      <c r="L16" s="658">
        <v>2350</v>
      </c>
      <c r="M16" s="659"/>
      <c r="N16" s="132"/>
      <c r="O16" s="126" t="s">
        <v>434</v>
      </c>
      <c r="P16" s="454" t="s">
        <v>177</v>
      </c>
      <c r="Q16" s="534"/>
      <c r="R16" s="122" t="s">
        <v>338</v>
      </c>
      <c r="S16" s="664">
        <v>10</v>
      </c>
      <c r="T16" s="665"/>
      <c r="U16" s="132"/>
      <c r="V16" s="122" t="s">
        <v>474</v>
      </c>
      <c r="W16" s="133">
        <v>210</v>
      </c>
      <c r="X16" s="136"/>
    </row>
    <row r="17" spans="1:24" ht="18" customHeight="1" x14ac:dyDescent="0.15">
      <c r="A17" s="709"/>
      <c r="B17" s="122" t="s">
        <v>311</v>
      </c>
      <c r="C17" s="451" t="s">
        <v>177</v>
      </c>
      <c r="D17" s="250"/>
      <c r="E17" s="657" t="s">
        <v>326</v>
      </c>
      <c r="F17" s="656"/>
      <c r="G17" s="506">
        <v>1400</v>
      </c>
      <c r="H17" s="136"/>
      <c r="I17" s="657" t="s">
        <v>330</v>
      </c>
      <c r="J17" s="655"/>
      <c r="K17" s="656"/>
      <c r="L17" s="658">
        <v>1350</v>
      </c>
      <c r="M17" s="659"/>
      <c r="N17" s="132"/>
      <c r="O17" s="604" t="s">
        <v>619</v>
      </c>
      <c r="P17" s="133">
        <v>10</v>
      </c>
      <c r="Q17" s="136"/>
      <c r="R17" s="129"/>
      <c r="S17" s="658"/>
      <c r="T17" s="659"/>
      <c r="U17" s="140"/>
      <c r="V17" s="122" t="s">
        <v>478</v>
      </c>
      <c r="W17" s="133">
        <v>70</v>
      </c>
      <c r="X17" s="136"/>
    </row>
    <row r="18" spans="1:24" ht="18" customHeight="1" x14ac:dyDescent="0.15">
      <c r="A18" s="709"/>
      <c r="B18" s="122" t="s">
        <v>312</v>
      </c>
      <c r="C18" s="133">
        <v>2110</v>
      </c>
      <c r="D18" s="132"/>
      <c r="E18" s="657" t="s">
        <v>481</v>
      </c>
      <c r="F18" s="656"/>
      <c r="G18" s="506">
        <v>900</v>
      </c>
      <c r="H18" s="136"/>
      <c r="I18" s="657" t="s">
        <v>107</v>
      </c>
      <c r="J18" s="655"/>
      <c r="K18" s="656"/>
      <c r="L18" s="658">
        <v>600</v>
      </c>
      <c r="M18" s="659"/>
      <c r="N18" s="132"/>
      <c r="O18" s="603" t="s">
        <v>324</v>
      </c>
      <c r="P18" s="133">
        <v>120</v>
      </c>
      <c r="Q18" s="136"/>
      <c r="R18" s="129"/>
      <c r="S18" s="658"/>
      <c r="T18" s="659"/>
      <c r="U18" s="140"/>
      <c r="V18" s="126" t="s">
        <v>345</v>
      </c>
      <c r="W18" s="133">
        <v>90</v>
      </c>
      <c r="X18" s="136"/>
    </row>
    <row r="19" spans="1:24" ht="18" customHeight="1" x14ac:dyDescent="0.15">
      <c r="A19" s="709"/>
      <c r="B19" s="533" t="s">
        <v>470</v>
      </c>
      <c r="C19" s="133">
        <v>2860</v>
      </c>
      <c r="D19" s="132"/>
      <c r="E19" s="657" t="s">
        <v>467</v>
      </c>
      <c r="F19" s="656"/>
      <c r="G19" s="506">
        <v>600</v>
      </c>
      <c r="H19" s="136"/>
      <c r="I19" s="657" t="s">
        <v>331</v>
      </c>
      <c r="J19" s="655"/>
      <c r="K19" s="656"/>
      <c r="L19" s="658">
        <v>1000</v>
      </c>
      <c r="M19" s="659"/>
      <c r="N19" s="132"/>
      <c r="O19" s="603" t="s">
        <v>11</v>
      </c>
      <c r="P19" s="133">
        <v>530</v>
      </c>
      <c r="Q19" s="136"/>
      <c r="R19" s="62"/>
      <c r="S19" s="658"/>
      <c r="T19" s="659"/>
      <c r="U19" s="140"/>
      <c r="V19" s="126" t="s">
        <v>109</v>
      </c>
      <c r="W19" s="133">
        <v>70</v>
      </c>
      <c r="X19" s="136"/>
    </row>
    <row r="20" spans="1:24" ht="18" customHeight="1" x14ac:dyDescent="0.15">
      <c r="A20" s="709"/>
      <c r="B20" s="122" t="s">
        <v>313</v>
      </c>
      <c r="C20" s="133">
        <v>720</v>
      </c>
      <c r="D20" s="132"/>
      <c r="E20" s="657" t="s">
        <v>466</v>
      </c>
      <c r="F20" s="656"/>
      <c r="G20" s="506">
        <v>600</v>
      </c>
      <c r="H20" s="136"/>
      <c r="I20" s="654" t="s">
        <v>141</v>
      </c>
      <c r="J20" s="660"/>
      <c r="K20" s="661"/>
      <c r="L20" s="667" t="s">
        <v>177</v>
      </c>
      <c r="M20" s="668"/>
      <c r="N20" s="250"/>
      <c r="O20" s="603" t="s">
        <v>430</v>
      </c>
      <c r="P20" s="133">
        <v>70</v>
      </c>
      <c r="Q20" s="136"/>
      <c r="R20" s="62"/>
      <c r="S20" s="658"/>
      <c r="T20" s="659"/>
      <c r="U20" s="140"/>
      <c r="V20" s="541" t="s">
        <v>579</v>
      </c>
      <c r="W20" s="451" t="s">
        <v>177</v>
      </c>
      <c r="X20" s="245"/>
    </row>
    <row r="21" spans="1:24" ht="18" customHeight="1" x14ac:dyDescent="0.15">
      <c r="A21" s="709"/>
      <c r="B21" s="122" t="s">
        <v>314</v>
      </c>
      <c r="C21" s="451" t="s">
        <v>177</v>
      </c>
      <c r="D21" s="250"/>
      <c r="E21" s="657" t="s">
        <v>11</v>
      </c>
      <c r="F21" s="656"/>
      <c r="G21" s="506">
        <v>350</v>
      </c>
      <c r="H21" s="136"/>
      <c r="I21" s="654" t="s">
        <v>555</v>
      </c>
      <c r="J21" s="660"/>
      <c r="K21" s="661"/>
      <c r="L21" s="658">
        <v>10</v>
      </c>
      <c r="M21" s="659"/>
      <c r="N21" s="132"/>
      <c r="O21" s="603" t="s">
        <v>316</v>
      </c>
      <c r="P21" s="133">
        <v>90</v>
      </c>
      <c r="Q21" s="136"/>
      <c r="R21" s="62"/>
      <c r="S21" s="658"/>
      <c r="T21" s="659"/>
      <c r="U21" s="140"/>
      <c r="V21" s="589" t="s">
        <v>346</v>
      </c>
      <c r="W21" s="133">
        <v>480</v>
      </c>
      <c r="X21" s="136"/>
    </row>
    <row r="22" spans="1:24" ht="18" customHeight="1" x14ac:dyDescent="0.15">
      <c r="A22" s="709"/>
      <c r="B22" s="122" t="s">
        <v>13</v>
      </c>
      <c r="C22" s="133">
        <v>2470</v>
      </c>
      <c r="D22" s="132"/>
      <c r="E22" s="657" t="s">
        <v>435</v>
      </c>
      <c r="F22" s="656"/>
      <c r="G22" s="506">
        <v>250</v>
      </c>
      <c r="H22" s="136"/>
      <c r="I22" s="654" t="s">
        <v>556</v>
      </c>
      <c r="J22" s="660"/>
      <c r="K22" s="661"/>
      <c r="L22" s="658">
        <v>70</v>
      </c>
      <c r="M22" s="659"/>
      <c r="N22" s="132"/>
      <c r="O22" s="603" t="s">
        <v>335</v>
      </c>
      <c r="P22" s="133">
        <v>650</v>
      </c>
      <c r="Q22" s="136"/>
      <c r="R22" s="62"/>
      <c r="S22" s="658"/>
      <c r="T22" s="659"/>
      <c r="U22" s="140"/>
      <c r="V22" s="589" t="s">
        <v>347</v>
      </c>
      <c r="W22" s="133">
        <v>290</v>
      </c>
      <c r="X22" s="136"/>
    </row>
    <row r="23" spans="1:24" ht="18" customHeight="1" x14ac:dyDescent="0.15">
      <c r="A23" s="709"/>
      <c r="B23" s="122" t="s">
        <v>14</v>
      </c>
      <c r="C23" s="133">
        <v>1570</v>
      </c>
      <c r="D23" s="132"/>
      <c r="E23" s="666"/>
      <c r="F23" s="663"/>
      <c r="G23" s="133"/>
      <c r="H23" s="137"/>
      <c r="I23" s="666"/>
      <c r="J23" s="662"/>
      <c r="K23" s="663"/>
      <c r="L23" s="658"/>
      <c r="M23" s="659"/>
      <c r="N23" s="250"/>
      <c r="O23" s="603" t="s">
        <v>336</v>
      </c>
      <c r="P23" s="133">
        <v>230</v>
      </c>
      <c r="Q23" s="136"/>
      <c r="R23" s="62"/>
      <c r="S23" s="658"/>
      <c r="T23" s="659"/>
      <c r="U23" s="140"/>
      <c r="V23" s="417" t="s">
        <v>118</v>
      </c>
      <c r="W23" s="133">
        <v>160</v>
      </c>
      <c r="X23" s="136"/>
    </row>
    <row r="24" spans="1:24" ht="18" customHeight="1" x14ac:dyDescent="0.15">
      <c r="A24" s="709"/>
      <c r="B24" s="122" t="s">
        <v>471</v>
      </c>
      <c r="C24" s="133">
        <v>2380</v>
      </c>
      <c r="D24" s="132"/>
      <c r="E24" s="662"/>
      <c r="F24" s="663"/>
      <c r="G24" s="133"/>
      <c r="H24" s="137"/>
      <c r="I24" s="666"/>
      <c r="J24" s="662"/>
      <c r="K24" s="663"/>
      <c r="L24" s="658"/>
      <c r="M24" s="659"/>
      <c r="N24" s="250"/>
      <c r="O24" s="122" t="s">
        <v>587</v>
      </c>
      <c r="P24" s="133">
        <v>40</v>
      </c>
      <c r="Q24" s="136"/>
      <c r="R24" s="62"/>
      <c r="S24" s="658"/>
      <c r="T24" s="659"/>
      <c r="U24" s="140"/>
      <c r="V24" s="589" t="s">
        <v>348</v>
      </c>
      <c r="W24" s="133">
        <v>200</v>
      </c>
      <c r="X24" s="136"/>
    </row>
    <row r="25" spans="1:24" ht="18" customHeight="1" x14ac:dyDescent="0.15">
      <c r="A25" s="709"/>
      <c r="B25" s="122" t="s">
        <v>315</v>
      </c>
      <c r="C25" s="133">
        <v>2760</v>
      </c>
      <c r="D25" s="132"/>
      <c r="E25" s="662"/>
      <c r="F25" s="663"/>
      <c r="G25" s="133"/>
      <c r="H25" s="137"/>
      <c r="I25" s="666"/>
      <c r="J25" s="662"/>
      <c r="K25" s="663"/>
      <c r="L25" s="658"/>
      <c r="M25" s="659"/>
      <c r="N25" s="250"/>
      <c r="O25" s="122" t="s">
        <v>477</v>
      </c>
      <c r="P25" s="133">
        <v>50</v>
      </c>
      <c r="Q25" s="136"/>
      <c r="R25" s="62"/>
      <c r="S25" s="658"/>
      <c r="T25" s="659"/>
      <c r="U25" s="140"/>
      <c r="V25" s="544" t="s">
        <v>587</v>
      </c>
      <c r="W25" s="133">
        <v>30</v>
      </c>
      <c r="X25" s="601"/>
    </row>
    <row r="26" spans="1:24" ht="18" customHeight="1" x14ac:dyDescent="0.15">
      <c r="A26" s="709"/>
      <c r="B26" s="122" t="s">
        <v>316</v>
      </c>
      <c r="C26" s="133">
        <v>2050</v>
      </c>
      <c r="D26" s="132"/>
      <c r="E26" s="662"/>
      <c r="F26" s="663"/>
      <c r="G26" s="133"/>
      <c r="H26" s="137"/>
      <c r="I26" s="666"/>
      <c r="J26" s="662"/>
      <c r="K26" s="663"/>
      <c r="L26" s="658"/>
      <c r="M26" s="659"/>
      <c r="N26" s="140"/>
      <c r="O26" s="537" t="s">
        <v>18</v>
      </c>
      <c r="P26" s="133">
        <v>20</v>
      </c>
      <c r="Q26" s="136"/>
      <c r="R26" s="62"/>
      <c r="S26" s="658"/>
      <c r="T26" s="659"/>
      <c r="U26" s="140"/>
      <c r="V26" s="122" t="s">
        <v>477</v>
      </c>
      <c r="W26" s="133">
        <v>10</v>
      </c>
      <c r="X26" s="601"/>
    </row>
    <row r="27" spans="1:24" ht="18" customHeight="1" x14ac:dyDescent="0.15">
      <c r="A27" s="709"/>
      <c r="B27" s="416" t="s">
        <v>138</v>
      </c>
      <c r="C27" s="451" t="s">
        <v>177</v>
      </c>
      <c r="D27" s="250"/>
      <c r="E27" s="662"/>
      <c r="F27" s="663"/>
      <c r="G27" s="133"/>
      <c r="H27" s="137"/>
      <c r="I27" s="666"/>
      <c r="J27" s="662"/>
      <c r="K27" s="663"/>
      <c r="L27" s="658"/>
      <c r="M27" s="659"/>
      <c r="N27" s="140"/>
      <c r="O27" s="64"/>
      <c r="P27" s="133"/>
      <c r="Q27" s="137"/>
      <c r="R27" s="62"/>
      <c r="S27" s="658"/>
      <c r="T27" s="659"/>
      <c r="U27" s="140"/>
      <c r="V27" s="604" t="s">
        <v>619</v>
      </c>
      <c r="W27" s="133">
        <v>20</v>
      </c>
      <c r="X27" s="601"/>
    </row>
    <row r="28" spans="1:24" ht="18" customHeight="1" x14ac:dyDescent="0.15">
      <c r="A28" s="709"/>
      <c r="B28" s="122" t="s">
        <v>317</v>
      </c>
      <c r="C28" s="133">
        <v>2820</v>
      </c>
      <c r="D28" s="132"/>
      <c r="E28" s="662"/>
      <c r="F28" s="663"/>
      <c r="G28" s="133"/>
      <c r="H28" s="137"/>
      <c r="I28" s="666"/>
      <c r="J28" s="662"/>
      <c r="K28" s="663"/>
      <c r="L28" s="658"/>
      <c r="M28" s="659"/>
      <c r="N28" s="140"/>
      <c r="O28" s="64"/>
      <c r="P28" s="133"/>
      <c r="Q28" s="137"/>
      <c r="R28" s="62"/>
      <c r="S28" s="658"/>
      <c r="T28" s="659"/>
      <c r="U28" s="140"/>
      <c r="V28" s="589" t="s">
        <v>338</v>
      </c>
      <c r="W28" s="133">
        <v>50</v>
      </c>
      <c r="X28" s="136"/>
    </row>
    <row r="29" spans="1:24" ht="18" customHeight="1" x14ac:dyDescent="0.15">
      <c r="A29" s="709"/>
      <c r="B29" s="544" t="s">
        <v>553</v>
      </c>
      <c r="C29" s="133">
        <v>320</v>
      </c>
      <c r="D29" s="132"/>
      <c r="E29" s="662"/>
      <c r="F29" s="663"/>
      <c r="G29" s="133"/>
      <c r="H29" s="137"/>
      <c r="I29" s="666"/>
      <c r="J29" s="662"/>
      <c r="K29" s="663"/>
      <c r="L29" s="658"/>
      <c r="M29" s="659"/>
      <c r="N29" s="140"/>
      <c r="O29" s="64"/>
      <c r="P29" s="133"/>
      <c r="Q29" s="137"/>
      <c r="R29" s="62"/>
      <c r="S29" s="658"/>
      <c r="T29" s="659"/>
      <c r="U29" s="140"/>
      <c r="V29" s="417" t="s">
        <v>130</v>
      </c>
      <c r="W29" s="451" t="s">
        <v>177</v>
      </c>
      <c r="X29" s="245"/>
    </row>
    <row r="30" spans="1:24" ht="18" customHeight="1" x14ac:dyDescent="0.15">
      <c r="A30" s="709"/>
      <c r="B30" s="544" t="s">
        <v>554</v>
      </c>
      <c r="C30" s="133">
        <v>1170</v>
      </c>
      <c r="D30" s="132"/>
      <c r="E30" s="662"/>
      <c r="F30" s="663"/>
      <c r="G30" s="133"/>
      <c r="H30" s="137"/>
      <c r="I30" s="666"/>
      <c r="J30" s="662"/>
      <c r="K30" s="663"/>
      <c r="L30" s="658"/>
      <c r="M30" s="659"/>
      <c r="N30" s="140"/>
      <c r="O30" s="64"/>
      <c r="P30" s="133"/>
      <c r="Q30" s="137"/>
      <c r="R30" s="62"/>
      <c r="S30" s="658"/>
      <c r="T30" s="659"/>
      <c r="U30" s="140"/>
      <c r="V30" s="541" t="s">
        <v>558</v>
      </c>
      <c r="W30" s="133">
        <v>10</v>
      </c>
      <c r="X30" s="136"/>
    </row>
    <row r="31" spans="1:24" ht="18" customHeight="1" x14ac:dyDescent="0.15">
      <c r="A31" s="709"/>
      <c r="B31" s="122" t="s">
        <v>318</v>
      </c>
      <c r="C31" s="133">
        <v>1260</v>
      </c>
      <c r="D31" s="132"/>
      <c r="E31" s="662"/>
      <c r="F31" s="663"/>
      <c r="G31" s="133"/>
      <c r="H31" s="137"/>
      <c r="I31" s="666"/>
      <c r="J31" s="662"/>
      <c r="K31" s="663"/>
      <c r="L31" s="658"/>
      <c r="M31" s="659"/>
      <c r="N31" s="140"/>
      <c r="O31" s="64"/>
      <c r="P31" s="133"/>
      <c r="Q31" s="137"/>
      <c r="R31" s="62"/>
      <c r="S31" s="658"/>
      <c r="T31" s="659"/>
      <c r="U31" s="140"/>
      <c r="V31" s="541" t="s">
        <v>559</v>
      </c>
      <c r="W31" s="133">
        <v>40</v>
      </c>
      <c r="X31" s="136"/>
    </row>
    <row r="32" spans="1:24" ht="18" customHeight="1" x14ac:dyDescent="0.15">
      <c r="A32" s="709"/>
      <c r="B32" s="267" t="s">
        <v>15</v>
      </c>
      <c r="C32" s="133">
        <v>3660</v>
      </c>
      <c r="D32" s="132"/>
      <c r="E32" s="662"/>
      <c r="F32" s="663"/>
      <c r="G32" s="133"/>
      <c r="H32" s="137"/>
      <c r="I32" s="666"/>
      <c r="J32" s="662"/>
      <c r="K32" s="663"/>
      <c r="L32" s="658"/>
      <c r="M32" s="659"/>
      <c r="N32" s="140"/>
      <c r="O32" s="64"/>
      <c r="P32" s="133"/>
      <c r="Q32" s="137"/>
      <c r="R32" s="62"/>
      <c r="S32" s="658"/>
      <c r="T32" s="659"/>
      <c r="U32" s="140"/>
      <c r="V32" s="589" t="s">
        <v>349</v>
      </c>
      <c r="W32" s="133">
        <v>30</v>
      </c>
      <c r="X32" s="136"/>
    </row>
    <row r="33" spans="1:24" ht="18" customHeight="1" x14ac:dyDescent="0.15">
      <c r="A33" s="709"/>
      <c r="B33" s="267" t="s">
        <v>16</v>
      </c>
      <c r="C33" s="451" t="s">
        <v>177</v>
      </c>
      <c r="D33" s="250"/>
      <c r="E33" s="662"/>
      <c r="F33" s="663"/>
      <c r="G33" s="133"/>
      <c r="H33" s="137"/>
      <c r="I33" s="666"/>
      <c r="J33" s="662"/>
      <c r="K33" s="663"/>
      <c r="L33" s="658"/>
      <c r="M33" s="659"/>
      <c r="N33" s="140"/>
      <c r="O33" s="64"/>
      <c r="P33" s="133"/>
      <c r="Q33" s="137"/>
      <c r="R33" s="62"/>
      <c r="S33" s="658"/>
      <c r="T33" s="659"/>
      <c r="U33" s="140"/>
      <c r="V33" s="417" t="s">
        <v>19</v>
      </c>
      <c r="W33" s="133">
        <v>70</v>
      </c>
      <c r="X33" s="136"/>
    </row>
    <row r="34" spans="1:24" ht="18" customHeight="1" x14ac:dyDescent="0.15">
      <c r="A34" s="709"/>
      <c r="B34" s="267" t="s">
        <v>17</v>
      </c>
      <c r="C34" s="133">
        <v>2810</v>
      </c>
      <c r="D34" s="132"/>
      <c r="E34" s="662"/>
      <c r="F34" s="663"/>
      <c r="G34" s="133"/>
      <c r="H34" s="137"/>
      <c r="I34" s="666"/>
      <c r="J34" s="662"/>
      <c r="K34" s="663"/>
      <c r="L34" s="658"/>
      <c r="M34" s="659"/>
      <c r="N34" s="140"/>
      <c r="O34" s="64"/>
      <c r="P34" s="133"/>
      <c r="Q34" s="137"/>
      <c r="R34" s="62"/>
      <c r="S34" s="658"/>
      <c r="T34" s="659"/>
      <c r="U34" s="140"/>
      <c r="V34" s="417" t="s">
        <v>87</v>
      </c>
      <c r="W34" s="451" t="s">
        <v>177</v>
      </c>
      <c r="X34" s="245"/>
    </row>
    <row r="35" spans="1:24" ht="18" customHeight="1" x14ac:dyDescent="0.15">
      <c r="A35" s="709"/>
      <c r="B35" s="121"/>
      <c r="C35" s="454"/>
      <c r="D35" s="512"/>
      <c r="E35" s="662"/>
      <c r="F35" s="663"/>
      <c r="G35" s="133"/>
      <c r="H35" s="137"/>
      <c r="I35" s="666"/>
      <c r="J35" s="662"/>
      <c r="K35" s="663"/>
      <c r="L35" s="658"/>
      <c r="M35" s="659"/>
      <c r="N35" s="140"/>
      <c r="O35" s="64"/>
      <c r="P35" s="133"/>
      <c r="Q35" s="137"/>
      <c r="R35" s="62"/>
      <c r="S35" s="658"/>
      <c r="T35" s="659"/>
      <c r="U35" s="140"/>
      <c r="V35" s="417" t="s">
        <v>18</v>
      </c>
      <c r="W35" s="133">
        <v>60</v>
      </c>
      <c r="X35" s="136"/>
    </row>
    <row r="36" spans="1:24" ht="18" customHeight="1" x14ac:dyDescent="0.15">
      <c r="A36" s="709"/>
      <c r="B36" s="122"/>
      <c r="C36" s="451"/>
      <c r="D36" s="250"/>
      <c r="E36" s="662"/>
      <c r="F36" s="663"/>
      <c r="G36" s="133"/>
      <c r="H36" s="137"/>
      <c r="I36" s="666"/>
      <c r="J36" s="662"/>
      <c r="K36" s="663"/>
      <c r="L36" s="658"/>
      <c r="M36" s="659"/>
      <c r="N36" s="140"/>
      <c r="O36" s="64"/>
      <c r="P36" s="133"/>
      <c r="Q36" s="137"/>
      <c r="R36" s="62"/>
      <c r="S36" s="658"/>
      <c r="T36" s="659"/>
      <c r="U36" s="140"/>
      <c r="V36" s="64"/>
      <c r="W36" s="133"/>
      <c r="X36" s="137"/>
    </row>
    <row r="37" spans="1:24" ht="18" customHeight="1" x14ac:dyDescent="0.15">
      <c r="A37" s="709"/>
      <c r="B37" s="121"/>
      <c r="C37" s="454"/>
      <c r="D37" s="512"/>
      <c r="E37" s="662"/>
      <c r="F37" s="663"/>
      <c r="G37" s="133"/>
      <c r="H37" s="137"/>
      <c r="I37" s="666"/>
      <c r="J37" s="662"/>
      <c r="K37" s="663"/>
      <c r="L37" s="658"/>
      <c r="M37" s="659"/>
      <c r="N37" s="140"/>
      <c r="O37" s="64"/>
      <c r="P37" s="133"/>
      <c r="Q37" s="137"/>
      <c r="R37" s="62"/>
      <c r="S37" s="658"/>
      <c r="T37" s="659"/>
      <c r="U37" s="140"/>
      <c r="V37" s="64"/>
      <c r="W37" s="133"/>
      <c r="X37" s="137"/>
    </row>
    <row r="38" spans="1:24" ht="18" customHeight="1" x14ac:dyDescent="0.15">
      <c r="A38" s="709"/>
      <c r="B38" s="121"/>
      <c r="C38" s="454"/>
      <c r="D38" s="512"/>
      <c r="E38" s="662"/>
      <c r="F38" s="663"/>
      <c r="G38" s="133"/>
      <c r="H38" s="137"/>
      <c r="I38" s="666"/>
      <c r="J38" s="662"/>
      <c r="K38" s="663"/>
      <c r="L38" s="658"/>
      <c r="M38" s="659"/>
      <c r="N38" s="140"/>
      <c r="O38" s="64"/>
      <c r="P38" s="133"/>
      <c r="Q38" s="137"/>
      <c r="R38" s="62"/>
      <c r="S38" s="658"/>
      <c r="T38" s="659"/>
      <c r="U38" s="140"/>
      <c r="V38" s="64"/>
      <c r="W38" s="133"/>
      <c r="X38" s="137"/>
    </row>
    <row r="39" spans="1:24" ht="18" customHeight="1" x14ac:dyDescent="0.15">
      <c r="A39" s="709"/>
      <c r="B39" s="122"/>
      <c r="C39" s="451"/>
      <c r="D39" s="250"/>
      <c r="E39" s="662"/>
      <c r="F39" s="663"/>
      <c r="G39" s="133"/>
      <c r="H39" s="137"/>
      <c r="I39" s="666"/>
      <c r="J39" s="662"/>
      <c r="K39" s="663"/>
      <c r="L39" s="658"/>
      <c r="M39" s="659"/>
      <c r="N39" s="140"/>
      <c r="O39" s="64"/>
      <c r="P39" s="133"/>
      <c r="Q39" s="137"/>
      <c r="R39" s="62"/>
      <c r="S39" s="658"/>
      <c r="T39" s="659"/>
      <c r="U39" s="140"/>
      <c r="V39" s="64"/>
      <c r="W39" s="133"/>
      <c r="X39" s="137"/>
    </row>
    <row r="40" spans="1:24" ht="18" customHeight="1" x14ac:dyDescent="0.15">
      <c r="A40" s="709"/>
      <c r="B40" s="226"/>
      <c r="C40" s="428"/>
      <c r="D40" s="227"/>
      <c r="E40" s="683"/>
      <c r="F40" s="684"/>
      <c r="G40" s="134"/>
      <c r="H40" s="138"/>
      <c r="I40" s="677"/>
      <c r="J40" s="678"/>
      <c r="K40" s="679"/>
      <c r="L40" s="671"/>
      <c r="M40" s="672"/>
      <c r="N40" s="141"/>
      <c r="O40" s="75"/>
      <c r="P40" s="134"/>
      <c r="Q40" s="138"/>
      <c r="R40" s="76"/>
      <c r="S40" s="671"/>
      <c r="T40" s="672"/>
      <c r="U40" s="141"/>
      <c r="V40" s="75"/>
      <c r="W40" s="134"/>
      <c r="X40" s="138"/>
    </row>
    <row r="41" spans="1:24" ht="18" customHeight="1" x14ac:dyDescent="0.15">
      <c r="A41" s="709"/>
      <c r="B41" s="226"/>
      <c r="C41" s="428"/>
      <c r="D41" s="227"/>
      <c r="E41" s="683"/>
      <c r="F41" s="684"/>
      <c r="G41" s="134"/>
      <c r="H41" s="138"/>
      <c r="I41" s="677"/>
      <c r="J41" s="678"/>
      <c r="K41" s="679"/>
      <c r="L41" s="671"/>
      <c r="M41" s="672"/>
      <c r="N41" s="141"/>
      <c r="O41" s="75"/>
      <c r="P41" s="134"/>
      <c r="Q41" s="138"/>
      <c r="R41" s="76"/>
      <c r="S41" s="671"/>
      <c r="T41" s="672"/>
      <c r="U41" s="141"/>
      <c r="V41" s="75"/>
      <c r="W41" s="134"/>
      <c r="X41" s="138"/>
    </row>
    <row r="42" spans="1:24" ht="18" customHeight="1" x14ac:dyDescent="0.15">
      <c r="A42" s="709"/>
      <c r="B42" s="226"/>
      <c r="C42" s="428"/>
      <c r="D42" s="227"/>
      <c r="E42" s="683"/>
      <c r="F42" s="684"/>
      <c r="G42" s="134"/>
      <c r="H42" s="138"/>
      <c r="I42" s="677"/>
      <c r="J42" s="678"/>
      <c r="K42" s="679"/>
      <c r="L42" s="671"/>
      <c r="M42" s="672"/>
      <c r="N42" s="141"/>
      <c r="O42" s="75"/>
      <c r="P42" s="134"/>
      <c r="Q42" s="138"/>
      <c r="R42" s="76"/>
      <c r="S42" s="671"/>
      <c r="T42" s="672"/>
      <c r="U42" s="141"/>
      <c r="V42" s="75"/>
      <c r="W42" s="134"/>
      <c r="X42" s="138"/>
    </row>
    <row r="43" spans="1:24" ht="18" customHeight="1" thickBot="1" x14ac:dyDescent="0.2">
      <c r="A43" s="710"/>
      <c r="B43" s="226"/>
      <c r="C43" s="429"/>
      <c r="D43" s="227"/>
      <c r="E43" s="675"/>
      <c r="F43" s="676"/>
      <c r="G43" s="134"/>
      <c r="H43" s="138"/>
      <c r="I43" s="677"/>
      <c r="J43" s="678"/>
      <c r="K43" s="679"/>
      <c r="L43" s="671"/>
      <c r="M43" s="672"/>
      <c r="N43" s="141"/>
      <c r="O43" s="75"/>
      <c r="P43" s="134"/>
      <c r="Q43" s="138"/>
      <c r="R43" s="76"/>
      <c r="S43" s="671"/>
      <c r="T43" s="672"/>
      <c r="U43" s="141"/>
      <c r="V43" s="75"/>
      <c r="W43" s="134"/>
      <c r="X43" s="138"/>
    </row>
    <row r="44" spans="1:24" s="166" customFormat="1" ht="18" customHeight="1" thickTop="1" x14ac:dyDescent="0.15">
      <c r="A44" s="492">
        <f>SUM(C44+G44+L44+P44+S44+W44)</f>
        <v>92140</v>
      </c>
      <c r="B44" s="493" t="s">
        <v>9</v>
      </c>
      <c r="C44" s="494">
        <f>SUM(C6:C37)</f>
        <v>55770</v>
      </c>
      <c r="D44" s="495">
        <f>SUM(D6:D37)</f>
        <v>0</v>
      </c>
      <c r="E44" s="681" t="s">
        <v>9</v>
      </c>
      <c r="F44" s="682"/>
      <c r="G44" s="494">
        <f>SUM(G6:G39)</f>
        <v>13180</v>
      </c>
      <c r="H44" s="513">
        <f>SUM(H6:H39)</f>
        <v>0</v>
      </c>
      <c r="I44" s="680" t="s">
        <v>9</v>
      </c>
      <c r="J44" s="681"/>
      <c r="K44" s="682"/>
      <c r="L44" s="673">
        <f>SUM(L6:L39)</f>
        <v>13560</v>
      </c>
      <c r="M44" s="674"/>
      <c r="N44" s="495">
        <f>SUM(N6:N39)</f>
        <v>0</v>
      </c>
      <c r="O44" s="496" t="s">
        <v>9</v>
      </c>
      <c r="P44" s="494">
        <f>SUM(P6:P43)</f>
        <v>2880</v>
      </c>
      <c r="Q44" s="497">
        <f>SUM(Q6:Q43)</f>
        <v>0</v>
      </c>
      <c r="R44" s="493" t="s">
        <v>9</v>
      </c>
      <c r="S44" s="673">
        <f>SUM(S6:S39)</f>
        <v>2040</v>
      </c>
      <c r="T44" s="674"/>
      <c r="U44" s="495">
        <f>SUM(U6:U39)</f>
        <v>0</v>
      </c>
      <c r="V44" s="496" t="s">
        <v>9</v>
      </c>
      <c r="W44" s="494">
        <f>SUM(W6:W39)</f>
        <v>4710</v>
      </c>
      <c r="X44" s="497">
        <f>SUM(X6:X43)</f>
        <v>0</v>
      </c>
    </row>
    <row r="45" spans="1:24" ht="15" customHeight="1" x14ac:dyDescent="0.15">
      <c r="W45" s="669" t="str">
        <f>市郡別!P43</f>
        <v>2024年11月現在</v>
      </c>
      <c r="X45" s="670"/>
    </row>
    <row r="46" spans="1:24" ht="15" customHeight="1" x14ac:dyDescent="0.15"/>
    <row r="47" spans="1:24" ht="15" customHeight="1" x14ac:dyDescent="0.15"/>
    <row r="48" spans="1:24" ht="15" customHeight="1" x14ac:dyDescent="0.15"/>
    <row r="49" ht="15" customHeight="1" x14ac:dyDescent="0.15"/>
    <row r="50" ht="15" customHeight="1" x14ac:dyDescent="0.15"/>
    <row r="51" ht="15" customHeight="1" x14ac:dyDescent="0.15"/>
    <row r="52" ht="15" customHeight="1" x14ac:dyDescent="0.15"/>
    <row r="53" ht="15" customHeight="1" x14ac:dyDescent="0.15"/>
    <row r="54" ht="15" customHeight="1" x14ac:dyDescent="0.15"/>
    <row r="55" ht="15" customHeight="1" x14ac:dyDescent="0.15"/>
    <row r="56" ht="15" customHeight="1" x14ac:dyDescent="0.15"/>
    <row r="57" ht="15" customHeight="1" x14ac:dyDescent="0.15"/>
    <row r="58" ht="15" customHeight="1" x14ac:dyDescent="0.15"/>
    <row r="59" ht="15" customHeight="1" x14ac:dyDescent="0.15"/>
    <row r="60" ht="15" customHeight="1" x14ac:dyDescent="0.15"/>
    <row r="61" ht="15" customHeight="1" x14ac:dyDescent="0.15"/>
    <row r="62" ht="15" customHeight="1" x14ac:dyDescent="0.15"/>
    <row r="63" ht="15" customHeight="1" x14ac:dyDescent="0.15"/>
    <row r="64" ht="15" customHeight="1" x14ac:dyDescent="0.15"/>
    <row r="65" ht="15" customHeight="1" x14ac:dyDescent="0.15"/>
    <row r="66" ht="15" customHeight="1" x14ac:dyDescent="0.15"/>
    <row r="67" ht="15" customHeight="1" x14ac:dyDescent="0.15"/>
    <row r="68" ht="15" customHeight="1" x14ac:dyDescent="0.15"/>
    <row r="69" ht="15" customHeight="1" x14ac:dyDescent="0.15"/>
    <row r="70" ht="15" customHeight="1" x14ac:dyDescent="0.15"/>
    <row r="71" ht="15" customHeight="1" x14ac:dyDescent="0.15"/>
    <row r="72" ht="15" customHeight="1" x14ac:dyDescent="0.15"/>
    <row r="73" ht="15" customHeight="1" x14ac:dyDescent="0.15"/>
    <row r="74" ht="15" customHeight="1" x14ac:dyDescent="0.15"/>
    <row r="75" ht="15" customHeight="1" x14ac:dyDescent="0.15"/>
    <row r="76" ht="15" customHeight="1" x14ac:dyDescent="0.15"/>
    <row r="77" ht="15" customHeight="1" x14ac:dyDescent="0.15"/>
    <row r="78" ht="15" customHeight="1" x14ac:dyDescent="0.15"/>
    <row r="79" ht="15" customHeight="1" x14ac:dyDescent="0.15"/>
    <row r="80" ht="15" customHeight="1" x14ac:dyDescent="0.15"/>
    <row r="81" ht="15" customHeight="1" x14ac:dyDescent="0.15"/>
    <row r="82" ht="15" customHeight="1" x14ac:dyDescent="0.15"/>
    <row r="83" ht="15" customHeight="1" x14ac:dyDescent="0.15"/>
    <row r="84" ht="15" customHeight="1" x14ac:dyDescent="0.15"/>
    <row r="85" ht="15" customHeight="1" x14ac:dyDescent="0.15"/>
    <row r="86" ht="15" customHeight="1" x14ac:dyDescent="0.15"/>
    <row r="87" ht="15" customHeight="1" x14ac:dyDescent="0.15"/>
    <row r="88" ht="15" customHeight="1" x14ac:dyDescent="0.15"/>
    <row r="89" ht="15" customHeight="1" x14ac:dyDescent="0.15"/>
    <row r="90" ht="15" customHeight="1" x14ac:dyDescent="0.15"/>
    <row r="91" ht="15" customHeight="1" x14ac:dyDescent="0.15"/>
    <row r="92" ht="15" customHeight="1" x14ac:dyDescent="0.15"/>
    <row r="93" ht="15" customHeight="1" x14ac:dyDescent="0.15"/>
    <row r="94" ht="15" customHeight="1" x14ac:dyDescent="0.15"/>
    <row r="95" ht="15" customHeight="1" x14ac:dyDescent="0.15"/>
    <row r="96" ht="15" customHeight="1" x14ac:dyDescent="0.15"/>
    <row r="97" ht="15" customHeight="1" x14ac:dyDescent="0.15"/>
    <row r="98" ht="15" customHeight="1" x14ac:dyDescent="0.15"/>
    <row r="99" ht="15" customHeight="1" x14ac:dyDescent="0.15"/>
    <row r="100" ht="15" customHeight="1" x14ac:dyDescent="0.15"/>
    <row r="101" ht="15" customHeight="1" x14ac:dyDescent="0.15"/>
    <row r="102" ht="15" customHeight="1" x14ac:dyDescent="0.15"/>
    <row r="103" ht="15" customHeight="1" x14ac:dyDescent="0.15"/>
    <row r="104" ht="15" customHeight="1" x14ac:dyDescent="0.15"/>
    <row r="105" ht="15" customHeight="1" x14ac:dyDescent="0.15"/>
    <row r="106" ht="15" customHeight="1" x14ac:dyDescent="0.15"/>
    <row r="107" ht="15" customHeight="1" x14ac:dyDescent="0.15"/>
    <row r="108" ht="15" customHeight="1" x14ac:dyDescent="0.15"/>
    <row r="109" ht="15" customHeight="1" x14ac:dyDescent="0.15"/>
    <row r="110" ht="15" customHeight="1" x14ac:dyDescent="0.15"/>
    <row r="111" ht="15" customHeight="1" x14ac:dyDescent="0.15"/>
    <row r="112" ht="15" customHeight="1" x14ac:dyDescent="0.15"/>
    <row r="113" ht="15" customHeight="1" x14ac:dyDescent="0.15"/>
  </sheetData>
  <sheetProtection algorithmName="SHA-512" hashValue="pZ+z7ygcKliRRsgyTuAr/M22/i72D/2dz2bTaIpuZh2gT5NUfoOru9IzvXroNYZ/MJbl15KlNvqCZqTZLw5fBQ==" saltValue="PDJDJ8zBJvBPoGBfWsftFQ==" spinCount="100000" sheet="1" selectLockedCells="1"/>
  <mergeCells count="180">
    <mergeCell ref="A4:A5"/>
    <mergeCell ref="E15:F15"/>
    <mergeCell ref="S5:T5"/>
    <mergeCell ref="I5:K5"/>
    <mergeCell ref="I10:K10"/>
    <mergeCell ref="I13:K13"/>
    <mergeCell ref="I14:K14"/>
    <mergeCell ref="E9:F9"/>
    <mergeCell ref="O1:S1"/>
    <mergeCell ref="O2:S2"/>
    <mergeCell ref="I11:K11"/>
    <mergeCell ref="I12:K12"/>
    <mergeCell ref="L15:M15"/>
    <mergeCell ref="T1:X1"/>
    <mergeCell ref="F2:H2"/>
    <mergeCell ref="I2:L2"/>
    <mergeCell ref="M2:N2"/>
    <mergeCell ref="T2:X2"/>
    <mergeCell ref="E11:F11"/>
    <mergeCell ref="E13:F13"/>
    <mergeCell ref="A1:E1"/>
    <mergeCell ref="O4:Q4"/>
    <mergeCell ref="I4:N4"/>
    <mergeCell ref="R4:U4"/>
    <mergeCell ref="E26:F26"/>
    <mergeCell ref="E27:F27"/>
    <mergeCell ref="E32:F32"/>
    <mergeCell ref="E20:F20"/>
    <mergeCell ref="E28:F28"/>
    <mergeCell ref="E31:F31"/>
    <mergeCell ref="E24:F24"/>
    <mergeCell ref="E25:F25"/>
    <mergeCell ref="F1:L1"/>
    <mergeCell ref="E14:F14"/>
    <mergeCell ref="E18:F18"/>
    <mergeCell ref="E22:F22"/>
    <mergeCell ref="E16:F16"/>
    <mergeCell ref="E17:F17"/>
    <mergeCell ref="E19:F19"/>
    <mergeCell ref="L14:M14"/>
    <mergeCell ref="M1:N1"/>
    <mergeCell ref="I9:K9"/>
    <mergeCell ref="I23:K23"/>
    <mergeCell ref="I24:K24"/>
    <mergeCell ref="I16:K16"/>
    <mergeCell ref="A2:E2"/>
    <mergeCell ref="A6:A43"/>
    <mergeCell ref="B4:D4"/>
    <mergeCell ref="E6:F6"/>
    <mergeCell ref="S6:T6"/>
    <mergeCell ref="I6:K6"/>
    <mergeCell ref="L5:M5"/>
    <mergeCell ref="L6:M6"/>
    <mergeCell ref="E4:H4"/>
    <mergeCell ref="E5:F5"/>
    <mergeCell ref="L8:M8"/>
    <mergeCell ref="L9:M9"/>
    <mergeCell ref="L10:M10"/>
    <mergeCell ref="S31:T31"/>
    <mergeCell ref="E34:F34"/>
    <mergeCell ref="E29:F29"/>
    <mergeCell ref="I17:K17"/>
    <mergeCell ref="I21:K21"/>
    <mergeCell ref="I22:K22"/>
    <mergeCell ref="S9:T9"/>
    <mergeCell ref="S10:T10"/>
    <mergeCell ref="S11:T11"/>
    <mergeCell ref="S12:T12"/>
    <mergeCell ref="S18:T18"/>
    <mergeCell ref="S19:T19"/>
    <mergeCell ref="S13:T13"/>
    <mergeCell ref="S14:T14"/>
    <mergeCell ref="S17:T17"/>
    <mergeCell ref="S15:T15"/>
    <mergeCell ref="E10:F10"/>
    <mergeCell ref="E12:F12"/>
    <mergeCell ref="E21:F21"/>
    <mergeCell ref="E30:F30"/>
    <mergeCell ref="I27:K27"/>
    <mergeCell ref="I34:K34"/>
    <mergeCell ref="I32:K32"/>
    <mergeCell ref="L39:M39"/>
    <mergeCell ref="L40:M40"/>
    <mergeCell ref="L38:M38"/>
    <mergeCell ref="L27:M27"/>
    <mergeCell ref="L42:M42"/>
    <mergeCell ref="L22:M22"/>
    <mergeCell ref="V4:X4"/>
    <mergeCell ref="E7:F7"/>
    <mergeCell ref="E8:F8"/>
    <mergeCell ref="I7:K7"/>
    <mergeCell ref="I8:K8"/>
    <mergeCell ref="E35:F35"/>
    <mergeCell ref="E33:F33"/>
    <mergeCell ref="S7:T7"/>
    <mergeCell ref="S8:T8"/>
    <mergeCell ref="I26:K26"/>
    <mergeCell ref="I29:K29"/>
    <mergeCell ref="I30:K30"/>
    <mergeCell ref="L17:M17"/>
    <mergeCell ref="L11:M11"/>
    <mergeCell ref="L12:M12"/>
    <mergeCell ref="L13:M13"/>
    <mergeCell ref="L28:M28"/>
    <mergeCell ref="L7:M7"/>
    <mergeCell ref="L29:M29"/>
    <mergeCell ref="I33:K33"/>
    <mergeCell ref="I28:K28"/>
    <mergeCell ref="L26:M26"/>
    <mergeCell ref="I37:K37"/>
    <mergeCell ref="I36:K36"/>
    <mergeCell ref="S26:T26"/>
    <mergeCell ref="S27:T27"/>
    <mergeCell ref="S28:T28"/>
    <mergeCell ref="S29:T29"/>
    <mergeCell ref="S32:T32"/>
    <mergeCell ref="L31:M31"/>
    <mergeCell ref="L32:M32"/>
    <mergeCell ref="L33:M33"/>
    <mergeCell ref="S34:T34"/>
    <mergeCell ref="E36:F36"/>
    <mergeCell ref="L37:M37"/>
    <mergeCell ref="S30:T30"/>
    <mergeCell ref="L30:M30"/>
    <mergeCell ref="I35:K35"/>
    <mergeCell ref="E37:F37"/>
    <mergeCell ref="S36:T36"/>
    <mergeCell ref="L34:M34"/>
    <mergeCell ref="L35:M35"/>
    <mergeCell ref="L36:M36"/>
    <mergeCell ref="S37:T37"/>
    <mergeCell ref="I31:K31"/>
    <mergeCell ref="W45:X45"/>
    <mergeCell ref="S43:T43"/>
    <mergeCell ref="S44:T44"/>
    <mergeCell ref="S38:T38"/>
    <mergeCell ref="E43:F43"/>
    <mergeCell ref="S39:T39"/>
    <mergeCell ref="I38:K38"/>
    <mergeCell ref="I39:K39"/>
    <mergeCell ref="I43:K43"/>
    <mergeCell ref="I44:K44"/>
    <mergeCell ref="L43:M43"/>
    <mergeCell ref="S40:T40"/>
    <mergeCell ref="I40:K40"/>
    <mergeCell ref="E42:F42"/>
    <mergeCell ref="I42:K42"/>
    <mergeCell ref="S41:T41"/>
    <mergeCell ref="E39:F39"/>
    <mergeCell ref="S42:T42"/>
    <mergeCell ref="E44:F44"/>
    <mergeCell ref="E40:F40"/>
    <mergeCell ref="E41:F41"/>
    <mergeCell ref="I41:K41"/>
    <mergeCell ref="L41:M41"/>
    <mergeCell ref="L44:M44"/>
    <mergeCell ref="I15:K15"/>
    <mergeCell ref="I18:K18"/>
    <mergeCell ref="L18:M18"/>
    <mergeCell ref="L16:M16"/>
    <mergeCell ref="L19:M19"/>
    <mergeCell ref="I20:K20"/>
    <mergeCell ref="I19:K19"/>
    <mergeCell ref="E38:F38"/>
    <mergeCell ref="S16:T16"/>
    <mergeCell ref="S25:T25"/>
    <mergeCell ref="L23:M23"/>
    <mergeCell ref="I25:K25"/>
    <mergeCell ref="E23:F23"/>
    <mergeCell ref="L24:M24"/>
    <mergeCell ref="S20:T20"/>
    <mergeCell ref="S21:T21"/>
    <mergeCell ref="L25:M25"/>
    <mergeCell ref="S23:T23"/>
    <mergeCell ref="S24:T24"/>
    <mergeCell ref="S22:T22"/>
    <mergeCell ref="L20:M20"/>
    <mergeCell ref="L21:M21"/>
    <mergeCell ref="S35:T35"/>
    <mergeCell ref="S33:T33"/>
  </mergeCells>
  <phoneticPr fontId="3"/>
  <dataValidations count="2">
    <dataValidation type="decimal" operator="lessThanOrEqual" allowBlank="1" showInputMessage="1" showErrorMessage="1" error="部数を超えています" sqref="X6:X35 H6:H22 N6 N20 Q6:Q26 N23:N25 N13 D6:D39" xr:uid="{00000000-0002-0000-0100-000000000000}">
      <formula1>C6</formula1>
    </dataValidation>
    <dataValidation type="decimal" operator="lessThanOrEqual" allowBlank="1" showInputMessage="1" showErrorMessage="1" error="部数を超えています" sqref="N14:N19 N21:N22 N7:N12 U6:U16" xr:uid="{00000000-0002-0000-0100-000001000000}">
      <formula1>L6</formula1>
    </dataValidation>
  </dataValidations>
  <printOptions horizontalCentered="1"/>
  <pageMargins left="0.27559055118110237" right="0.23622047244094491" top="0.51181102362204722" bottom="0.31496062992125984" header="0.31496062992125984" footer="0.11811023622047245"/>
  <pageSetup paperSize="9" scale="67" orientation="landscape" r:id="rId1"/>
  <headerFooter alignWithMargins="0">
    <oddHeader>&amp;C&amp;"ＭＳ Ｐゴシック,太字"愛 媛 県　折 込 部 数 表</oddHeader>
    <oddFooter>&amp;R株式会社 読宣四国 &amp;8TEL087(888)6133　FAX087(888)6130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indexed="47"/>
    <pageSetUpPr fitToPage="1"/>
  </sheetPr>
  <dimension ref="A1:X58"/>
  <sheetViews>
    <sheetView showZeros="0" zoomScale="68" zoomScaleNormal="68" workbookViewId="0">
      <selection activeCell="D7" sqref="D7"/>
    </sheetView>
  </sheetViews>
  <sheetFormatPr defaultRowHeight="11.25" x14ac:dyDescent="0.15"/>
  <cols>
    <col min="1" max="1" width="7.625" style="27" customWidth="1"/>
    <col min="2" max="3" width="10.625" style="27" customWidth="1"/>
    <col min="4" max="4" width="11.625" style="27" customWidth="1"/>
    <col min="5" max="6" width="5.625" style="27" customWidth="1"/>
    <col min="7" max="7" width="10.625" style="27" customWidth="1"/>
    <col min="8" max="8" width="11.625" style="27" customWidth="1"/>
    <col min="9" max="11" width="3.875" style="27" customWidth="1"/>
    <col min="12" max="12" width="7.625" style="27" customWidth="1"/>
    <col min="13" max="13" width="3.625" style="27" customWidth="1"/>
    <col min="14" max="14" width="11.625" style="27" customWidth="1"/>
    <col min="15" max="15" width="12.125" style="27" customWidth="1"/>
    <col min="16" max="16" width="10.625" style="27" customWidth="1"/>
    <col min="17" max="17" width="11.625" style="27" customWidth="1"/>
    <col min="18" max="18" width="10.625" style="27" customWidth="1"/>
    <col min="19" max="20" width="5.625" style="27" customWidth="1"/>
    <col min="21" max="21" width="11.625" style="27" customWidth="1"/>
    <col min="22" max="23" width="10.625" style="27" customWidth="1"/>
    <col min="24" max="24" width="11.625" style="27" customWidth="1"/>
    <col min="25" max="25" width="5" style="27" customWidth="1"/>
    <col min="26" max="16384" width="9" style="27"/>
  </cols>
  <sheetData>
    <row r="1" spans="1:24" ht="22.5" customHeight="1" x14ac:dyDescent="0.15">
      <c r="A1" s="702" t="s">
        <v>78</v>
      </c>
      <c r="B1" s="702"/>
      <c r="C1" s="702"/>
      <c r="D1" s="702"/>
      <c r="E1" s="703"/>
      <c r="F1" s="701" t="s">
        <v>385</v>
      </c>
      <c r="G1" s="702"/>
      <c r="H1" s="702"/>
      <c r="I1" s="702"/>
      <c r="J1" s="702"/>
      <c r="K1" s="702"/>
      <c r="L1" s="703"/>
      <c r="M1" s="704" t="s">
        <v>350</v>
      </c>
      <c r="N1" s="705"/>
      <c r="O1" s="704" t="s">
        <v>80</v>
      </c>
      <c r="P1" s="716"/>
      <c r="Q1" s="716"/>
      <c r="R1" s="716"/>
      <c r="S1" s="705"/>
      <c r="T1" s="704" t="s">
        <v>81</v>
      </c>
      <c r="U1" s="716"/>
      <c r="V1" s="716"/>
      <c r="W1" s="716"/>
      <c r="X1" s="716"/>
    </row>
    <row r="2" spans="1:24" ht="30" customHeight="1" x14ac:dyDescent="0.15">
      <c r="A2" s="706">
        <f>市郡別!A3</f>
        <v>0</v>
      </c>
      <c r="B2" s="706"/>
      <c r="C2" s="706"/>
      <c r="D2" s="706"/>
      <c r="E2" s="707"/>
      <c r="F2" s="720">
        <f>SUM(D45,H45,N45,Q45,U45,X45)</f>
        <v>0</v>
      </c>
      <c r="G2" s="721"/>
      <c r="H2" s="721"/>
      <c r="I2" s="722">
        <f>市郡別!P30</f>
        <v>0</v>
      </c>
      <c r="J2" s="722"/>
      <c r="K2" s="722"/>
      <c r="L2" s="723"/>
      <c r="M2" s="724" t="str">
        <f>市郡別!G3</f>
        <v>-</v>
      </c>
      <c r="N2" s="725"/>
      <c r="O2" s="717">
        <f>市郡別!I3</f>
        <v>0</v>
      </c>
      <c r="P2" s="718"/>
      <c r="Q2" s="718"/>
      <c r="R2" s="718"/>
      <c r="S2" s="719"/>
      <c r="T2" s="717">
        <f>市郡別!L3</f>
        <v>0</v>
      </c>
      <c r="U2" s="718"/>
      <c r="V2" s="718"/>
      <c r="W2" s="718"/>
      <c r="X2" s="718"/>
    </row>
    <row r="3" spans="1:24" ht="9" customHeight="1" x14ac:dyDescent="0.15">
      <c r="A3" s="28"/>
      <c r="B3" s="61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61"/>
      <c r="P3" s="28"/>
      <c r="Q3" s="28"/>
      <c r="R3" s="61"/>
      <c r="S3" s="28"/>
      <c r="T3" s="28"/>
      <c r="U3" s="28"/>
      <c r="V3" s="61"/>
      <c r="W3" s="28"/>
      <c r="X3" s="28"/>
    </row>
    <row r="4" spans="1:24" ht="24.75" customHeight="1" x14ac:dyDescent="0.15">
      <c r="A4" s="713" t="s">
        <v>97</v>
      </c>
      <c r="B4" s="711" t="s">
        <v>66</v>
      </c>
      <c r="C4" s="686"/>
      <c r="D4" s="712"/>
      <c r="E4" s="699" t="s">
        <v>67</v>
      </c>
      <c r="F4" s="699"/>
      <c r="G4" s="699"/>
      <c r="H4" s="699"/>
      <c r="I4" s="711" t="s">
        <v>68</v>
      </c>
      <c r="J4" s="686"/>
      <c r="K4" s="686"/>
      <c r="L4" s="686"/>
      <c r="M4" s="686"/>
      <c r="N4" s="712"/>
      <c r="O4" s="685" t="s">
        <v>69</v>
      </c>
      <c r="P4" s="686"/>
      <c r="Q4" s="687"/>
      <c r="R4" s="711" t="s">
        <v>70</v>
      </c>
      <c r="S4" s="686"/>
      <c r="T4" s="686"/>
      <c r="U4" s="712"/>
      <c r="V4" s="685" t="s">
        <v>71</v>
      </c>
      <c r="W4" s="686"/>
      <c r="X4" s="687"/>
    </row>
    <row r="5" spans="1:24" ht="20.100000000000001" customHeight="1" x14ac:dyDescent="0.15">
      <c r="A5" s="714"/>
      <c r="B5" s="116" t="s">
        <v>73</v>
      </c>
      <c r="C5" s="117" t="s">
        <v>72</v>
      </c>
      <c r="D5" s="118" t="s">
        <v>7</v>
      </c>
      <c r="E5" s="700" t="s">
        <v>73</v>
      </c>
      <c r="F5" s="696"/>
      <c r="G5" s="117" t="s">
        <v>72</v>
      </c>
      <c r="H5" s="119" t="s">
        <v>7</v>
      </c>
      <c r="I5" s="715" t="s">
        <v>73</v>
      </c>
      <c r="J5" s="700"/>
      <c r="K5" s="696"/>
      <c r="L5" s="695" t="s">
        <v>72</v>
      </c>
      <c r="M5" s="696"/>
      <c r="N5" s="118" t="s">
        <v>7</v>
      </c>
      <c r="O5" s="120" t="s">
        <v>73</v>
      </c>
      <c r="P5" s="117" t="s">
        <v>72</v>
      </c>
      <c r="Q5" s="119" t="s">
        <v>7</v>
      </c>
      <c r="R5" s="116" t="s">
        <v>73</v>
      </c>
      <c r="S5" s="695" t="s">
        <v>72</v>
      </c>
      <c r="T5" s="696"/>
      <c r="U5" s="118" t="s">
        <v>7</v>
      </c>
      <c r="V5" s="120" t="s">
        <v>73</v>
      </c>
      <c r="W5" s="117" t="s">
        <v>72</v>
      </c>
      <c r="X5" s="119" t="s">
        <v>7</v>
      </c>
    </row>
    <row r="6" spans="1:24" ht="18" customHeight="1" x14ac:dyDescent="0.15">
      <c r="A6" s="709" t="s">
        <v>131</v>
      </c>
      <c r="B6" s="124" t="s">
        <v>21</v>
      </c>
      <c r="C6" s="232" t="s">
        <v>449</v>
      </c>
      <c r="D6" s="245"/>
      <c r="E6" s="773" t="s">
        <v>102</v>
      </c>
      <c r="F6" s="774"/>
      <c r="G6" s="232">
        <v>800</v>
      </c>
      <c r="H6" s="249"/>
      <c r="I6" s="777" t="s">
        <v>102</v>
      </c>
      <c r="J6" s="777"/>
      <c r="K6" s="778"/>
      <c r="L6" s="697" t="s">
        <v>543</v>
      </c>
      <c r="M6" s="698"/>
      <c r="N6" s="245"/>
      <c r="O6" s="149" t="s">
        <v>106</v>
      </c>
      <c r="P6" s="575" t="s">
        <v>543</v>
      </c>
      <c r="Q6" s="570"/>
      <c r="R6" s="115" t="s">
        <v>104</v>
      </c>
      <c r="S6" s="690">
        <v>30</v>
      </c>
      <c r="T6" s="691"/>
      <c r="U6" s="224"/>
      <c r="V6" s="171" t="s">
        <v>106</v>
      </c>
      <c r="W6" s="575" t="s">
        <v>543</v>
      </c>
      <c r="X6" s="245"/>
    </row>
    <row r="7" spans="1:24" ht="18" customHeight="1" x14ac:dyDescent="0.15">
      <c r="A7" s="709"/>
      <c r="B7" s="126" t="s">
        <v>92</v>
      </c>
      <c r="C7" s="133">
        <v>2330</v>
      </c>
      <c r="D7" s="136"/>
      <c r="E7" s="657"/>
      <c r="F7" s="656"/>
      <c r="G7" s="133"/>
      <c r="H7" s="140"/>
      <c r="I7" s="654" t="s">
        <v>545</v>
      </c>
      <c r="J7" s="655"/>
      <c r="K7" s="656"/>
      <c r="L7" s="658">
        <v>220</v>
      </c>
      <c r="M7" s="659"/>
      <c r="N7" s="136"/>
      <c r="O7" s="122" t="s">
        <v>544</v>
      </c>
      <c r="P7" s="133">
        <v>40</v>
      </c>
      <c r="Q7" s="132"/>
      <c r="R7" s="126"/>
      <c r="S7" s="658"/>
      <c r="T7" s="659"/>
      <c r="U7" s="245"/>
      <c r="V7" s="122" t="s">
        <v>544</v>
      </c>
      <c r="W7" s="133">
        <v>70</v>
      </c>
      <c r="X7" s="136"/>
    </row>
    <row r="8" spans="1:24" ht="18" customHeight="1" x14ac:dyDescent="0.15">
      <c r="A8" s="709"/>
      <c r="B8" s="126" t="s">
        <v>95</v>
      </c>
      <c r="C8" s="133" t="s">
        <v>449</v>
      </c>
      <c r="D8" s="245"/>
      <c r="E8" s="657"/>
      <c r="F8" s="656"/>
      <c r="G8" s="133"/>
      <c r="H8" s="140"/>
      <c r="I8" s="655"/>
      <c r="J8" s="655"/>
      <c r="K8" s="656"/>
      <c r="L8" s="658"/>
      <c r="M8" s="659"/>
      <c r="N8" s="245"/>
      <c r="O8" s="122"/>
      <c r="P8" s="133"/>
      <c r="Q8" s="250"/>
      <c r="R8" s="126"/>
      <c r="S8" s="658"/>
      <c r="T8" s="659"/>
      <c r="U8" s="245"/>
      <c r="V8" s="122"/>
      <c r="W8" s="133"/>
      <c r="X8" s="245"/>
    </row>
    <row r="9" spans="1:24" ht="18" customHeight="1" x14ac:dyDescent="0.15">
      <c r="A9" s="709"/>
      <c r="B9" s="126" t="s">
        <v>93</v>
      </c>
      <c r="C9" s="133">
        <v>850</v>
      </c>
      <c r="D9" s="136"/>
      <c r="E9" s="657"/>
      <c r="F9" s="656"/>
      <c r="G9" s="133"/>
      <c r="H9" s="140"/>
      <c r="I9" s="660" t="s">
        <v>546</v>
      </c>
      <c r="J9" s="655"/>
      <c r="K9" s="656"/>
      <c r="L9" s="658">
        <v>110</v>
      </c>
      <c r="M9" s="659"/>
      <c r="N9" s="136"/>
      <c r="O9" s="544" t="s">
        <v>547</v>
      </c>
      <c r="P9" s="133">
        <v>20</v>
      </c>
      <c r="Q9" s="132"/>
      <c r="R9" s="126"/>
      <c r="S9" s="658"/>
      <c r="T9" s="659"/>
      <c r="U9" s="245"/>
      <c r="V9" s="544" t="s">
        <v>547</v>
      </c>
      <c r="W9" s="133">
        <v>30</v>
      </c>
      <c r="X9" s="136"/>
    </row>
    <row r="10" spans="1:24" ht="18" customHeight="1" x14ac:dyDescent="0.15">
      <c r="A10" s="709"/>
      <c r="B10" s="169" t="s">
        <v>630</v>
      </c>
      <c r="C10" s="133">
        <v>2350</v>
      </c>
      <c r="D10" s="136"/>
      <c r="E10" s="657"/>
      <c r="F10" s="656"/>
      <c r="G10" s="133"/>
      <c r="H10" s="140"/>
      <c r="I10" s="783" t="s">
        <v>631</v>
      </c>
      <c r="J10" s="738"/>
      <c r="K10" s="739"/>
      <c r="L10" s="658">
        <v>130</v>
      </c>
      <c r="M10" s="659"/>
      <c r="N10" s="136"/>
      <c r="O10" s="607" t="s">
        <v>633</v>
      </c>
      <c r="P10" s="133">
        <v>40</v>
      </c>
      <c r="Q10" s="132"/>
      <c r="R10" s="126"/>
      <c r="S10" s="658"/>
      <c r="T10" s="659"/>
      <c r="U10" s="245"/>
      <c r="V10" s="544" t="s">
        <v>548</v>
      </c>
      <c r="W10" s="133">
        <v>40</v>
      </c>
      <c r="X10" s="136"/>
    </row>
    <row r="11" spans="1:24" ht="18" customHeight="1" x14ac:dyDescent="0.15">
      <c r="A11" s="709"/>
      <c r="B11" s="126"/>
      <c r="C11" s="451"/>
      <c r="D11" s="245"/>
      <c r="E11" s="657"/>
      <c r="F11" s="656"/>
      <c r="G11" s="133"/>
      <c r="H11" s="140"/>
      <c r="I11" s="655"/>
      <c r="J11" s="655"/>
      <c r="K11" s="656"/>
      <c r="L11" s="658"/>
      <c r="M11" s="659"/>
      <c r="N11" s="245"/>
      <c r="O11" s="122"/>
      <c r="P11" s="133"/>
      <c r="Q11" s="250"/>
      <c r="R11" s="126"/>
      <c r="S11" s="658"/>
      <c r="T11" s="659"/>
      <c r="U11" s="245"/>
      <c r="V11" s="122"/>
      <c r="W11" s="133"/>
      <c r="X11" s="245"/>
    </row>
    <row r="12" spans="1:24" ht="18" customHeight="1" thickBot="1" x14ac:dyDescent="0.2">
      <c r="A12" s="709"/>
      <c r="B12" s="114" t="s">
        <v>98</v>
      </c>
      <c r="C12" s="134">
        <v>650</v>
      </c>
      <c r="D12" s="136"/>
      <c r="E12" s="782" t="s">
        <v>98</v>
      </c>
      <c r="F12" s="776"/>
      <c r="G12" s="134">
        <v>50</v>
      </c>
      <c r="H12" s="135"/>
      <c r="I12" s="775" t="s">
        <v>98</v>
      </c>
      <c r="J12" s="775"/>
      <c r="K12" s="776"/>
      <c r="L12" s="671">
        <v>20</v>
      </c>
      <c r="M12" s="672"/>
      <c r="N12" s="233"/>
      <c r="O12" s="123" t="s">
        <v>98</v>
      </c>
      <c r="P12" s="134">
        <v>30</v>
      </c>
      <c r="Q12" s="135"/>
      <c r="R12" s="114" t="s">
        <v>98</v>
      </c>
      <c r="S12" s="671">
        <v>10</v>
      </c>
      <c r="T12" s="672"/>
      <c r="U12" s="233"/>
      <c r="V12" s="123"/>
      <c r="W12" s="134"/>
      <c r="X12" s="247"/>
    </row>
    <row r="13" spans="1:24" s="166" customFormat="1" ht="18" customHeight="1" thickTop="1" x14ac:dyDescent="0.15">
      <c r="A13" s="488">
        <f>SUM(C13+G13+L13+P13+S13+W13)</f>
        <v>7820</v>
      </c>
      <c r="B13" s="489" t="s">
        <v>9</v>
      </c>
      <c r="C13" s="460">
        <f>SUM(C6:C12)</f>
        <v>6180</v>
      </c>
      <c r="D13" s="468">
        <f>SUM(D6:D12)</f>
        <v>0</v>
      </c>
      <c r="E13" s="745" t="s">
        <v>9</v>
      </c>
      <c r="F13" s="746"/>
      <c r="G13" s="460">
        <f>SUM(G6:G12)</f>
        <v>850</v>
      </c>
      <c r="H13" s="466">
        <f>SUM(H6:H12)</f>
        <v>0</v>
      </c>
      <c r="I13" s="759" t="s">
        <v>9</v>
      </c>
      <c r="J13" s="759"/>
      <c r="K13" s="746"/>
      <c r="L13" s="732">
        <f>SUM(L6:M12)</f>
        <v>480</v>
      </c>
      <c r="M13" s="733"/>
      <c r="N13" s="468">
        <f>SUM(N6:N12)</f>
        <v>0</v>
      </c>
      <c r="O13" s="490" t="s">
        <v>9</v>
      </c>
      <c r="P13" s="460">
        <f>SUM(P6:P12)</f>
        <v>130</v>
      </c>
      <c r="Q13" s="466">
        <f>SUM(Q6:Q12)</f>
        <v>0</v>
      </c>
      <c r="R13" s="489" t="s">
        <v>9</v>
      </c>
      <c r="S13" s="732">
        <f>SUM(S6:T12)</f>
        <v>40</v>
      </c>
      <c r="T13" s="733"/>
      <c r="U13" s="468">
        <f>SUM(U6:U12)</f>
        <v>0</v>
      </c>
      <c r="V13" s="490" t="s">
        <v>9</v>
      </c>
      <c r="W13" s="460">
        <f>SUM(W6:W12)</f>
        <v>140</v>
      </c>
      <c r="X13" s="468">
        <f>SUM(X6:X12)</f>
        <v>0</v>
      </c>
    </row>
    <row r="14" spans="1:24" ht="18" customHeight="1" x14ac:dyDescent="0.15">
      <c r="A14" s="771" t="s">
        <v>110</v>
      </c>
      <c r="B14" s="544" t="s">
        <v>583</v>
      </c>
      <c r="C14" s="133">
        <v>4820</v>
      </c>
      <c r="D14" s="142"/>
      <c r="E14" s="779" t="s">
        <v>582</v>
      </c>
      <c r="F14" s="689"/>
      <c r="G14" s="235">
        <v>900</v>
      </c>
      <c r="H14" s="249"/>
      <c r="I14" s="660" t="s">
        <v>581</v>
      </c>
      <c r="J14" s="655"/>
      <c r="K14" s="656"/>
      <c r="L14" s="736">
        <v>550</v>
      </c>
      <c r="M14" s="737"/>
      <c r="N14" s="142"/>
      <c r="O14" s="544" t="s">
        <v>584</v>
      </c>
      <c r="P14" s="235">
        <v>70</v>
      </c>
      <c r="Q14" s="139"/>
      <c r="R14" s="544" t="s">
        <v>585</v>
      </c>
      <c r="S14" s="736">
        <v>10</v>
      </c>
      <c r="T14" s="737"/>
      <c r="U14" s="142"/>
      <c r="V14" s="544" t="s">
        <v>581</v>
      </c>
      <c r="W14" s="235">
        <v>210</v>
      </c>
      <c r="X14" s="142"/>
    </row>
    <row r="15" spans="1:24" ht="18" customHeight="1" x14ac:dyDescent="0.15">
      <c r="A15" s="772"/>
      <c r="B15" s="174" t="s">
        <v>88</v>
      </c>
      <c r="C15" s="236" t="s">
        <v>456</v>
      </c>
      <c r="D15" s="245"/>
      <c r="E15" s="741"/>
      <c r="F15" s="742"/>
      <c r="G15" s="236"/>
      <c r="H15" s="527"/>
      <c r="I15" s="741"/>
      <c r="J15" s="748"/>
      <c r="K15" s="742"/>
      <c r="L15" s="730"/>
      <c r="M15" s="731"/>
      <c r="N15" s="242"/>
      <c r="O15" s="151" t="s">
        <v>89</v>
      </c>
      <c r="P15" s="236" t="s">
        <v>457</v>
      </c>
      <c r="Q15" s="250"/>
      <c r="R15" s="113"/>
      <c r="S15" s="730"/>
      <c r="T15" s="731"/>
      <c r="U15" s="245"/>
      <c r="V15" s="151"/>
      <c r="W15" s="236"/>
      <c r="X15" s="242"/>
    </row>
    <row r="16" spans="1:24" ht="18" customHeight="1" thickBot="1" x14ac:dyDescent="0.2">
      <c r="A16" s="772"/>
      <c r="B16" s="168" t="s">
        <v>450</v>
      </c>
      <c r="C16" s="237" t="s">
        <v>456</v>
      </c>
      <c r="D16" s="247"/>
      <c r="E16" s="753"/>
      <c r="F16" s="754"/>
      <c r="G16" s="237"/>
      <c r="H16" s="528"/>
      <c r="I16" s="768"/>
      <c r="J16" s="769"/>
      <c r="K16" s="770"/>
      <c r="L16" s="734"/>
      <c r="M16" s="735"/>
      <c r="N16" s="243"/>
      <c r="O16" s="169" t="s">
        <v>451</v>
      </c>
      <c r="P16" s="237" t="s">
        <v>457</v>
      </c>
      <c r="Q16" s="251"/>
      <c r="R16" s="144"/>
      <c r="S16" s="734"/>
      <c r="T16" s="735"/>
      <c r="U16" s="247"/>
      <c r="V16" s="152"/>
      <c r="W16" s="237"/>
      <c r="X16" s="243"/>
    </row>
    <row r="17" spans="1:24" s="166" customFormat="1" ht="18" customHeight="1" thickTop="1" x14ac:dyDescent="0.15">
      <c r="A17" s="488">
        <f>SUM(C17+G17+L17+P17+S17+W17)</f>
        <v>6560</v>
      </c>
      <c r="B17" s="489" t="s">
        <v>9</v>
      </c>
      <c r="C17" s="460">
        <f>SUM(C14:C16)</f>
        <v>4820</v>
      </c>
      <c r="D17" s="468">
        <f>SUM(D14:D16)</f>
        <v>0</v>
      </c>
      <c r="E17" s="745" t="s">
        <v>9</v>
      </c>
      <c r="F17" s="746"/>
      <c r="G17" s="460">
        <f>SUM(G14:G16)</f>
        <v>900</v>
      </c>
      <c r="H17" s="466">
        <f>SUM(H14:H16)</f>
        <v>0</v>
      </c>
      <c r="I17" s="759" t="s">
        <v>9</v>
      </c>
      <c r="J17" s="759"/>
      <c r="K17" s="746"/>
      <c r="L17" s="732">
        <f>SUM(L14:L16)</f>
        <v>550</v>
      </c>
      <c r="M17" s="733"/>
      <c r="N17" s="468">
        <f>SUM(N14:N16)</f>
        <v>0</v>
      </c>
      <c r="O17" s="490" t="s">
        <v>9</v>
      </c>
      <c r="P17" s="460">
        <f>SUM(P14:P16)</f>
        <v>70</v>
      </c>
      <c r="Q17" s="466">
        <f>SUM(Q14:Q16)</f>
        <v>0</v>
      </c>
      <c r="R17" s="489" t="s">
        <v>9</v>
      </c>
      <c r="S17" s="732">
        <f>SUM(S14:S16)</f>
        <v>10</v>
      </c>
      <c r="T17" s="733"/>
      <c r="U17" s="468">
        <f>SUM(U14:U16)</f>
        <v>0</v>
      </c>
      <c r="V17" s="490" t="s">
        <v>9</v>
      </c>
      <c r="W17" s="460">
        <f>SUM(W14:W16)</f>
        <v>210</v>
      </c>
      <c r="X17" s="468">
        <f>SUM(X14:X16)</f>
        <v>0</v>
      </c>
    </row>
    <row r="18" spans="1:24" ht="18" customHeight="1" x14ac:dyDescent="0.15">
      <c r="A18" s="760" t="s">
        <v>0</v>
      </c>
      <c r="B18" s="143" t="s">
        <v>22</v>
      </c>
      <c r="C18" s="235">
        <v>4400</v>
      </c>
      <c r="D18" s="142"/>
      <c r="E18" s="743" t="s">
        <v>103</v>
      </c>
      <c r="F18" s="744"/>
      <c r="G18" s="235">
        <v>600</v>
      </c>
      <c r="H18" s="249"/>
      <c r="I18" s="747" t="s">
        <v>212</v>
      </c>
      <c r="J18" s="747"/>
      <c r="K18" s="744"/>
      <c r="L18" s="736">
        <v>670</v>
      </c>
      <c r="M18" s="737"/>
      <c r="N18" s="142"/>
      <c r="O18" s="150" t="s">
        <v>211</v>
      </c>
      <c r="P18" s="235">
        <v>40</v>
      </c>
      <c r="Q18" s="139"/>
      <c r="R18" s="143" t="s">
        <v>105</v>
      </c>
      <c r="S18" s="736">
        <v>30</v>
      </c>
      <c r="T18" s="737"/>
      <c r="U18" s="142"/>
      <c r="V18" s="150" t="s">
        <v>211</v>
      </c>
      <c r="W18" s="235">
        <v>180</v>
      </c>
      <c r="X18" s="142"/>
    </row>
    <row r="19" spans="1:24" ht="18" customHeight="1" x14ac:dyDescent="0.15">
      <c r="A19" s="760"/>
      <c r="B19" s="113" t="s">
        <v>23</v>
      </c>
      <c r="C19" s="254" t="s">
        <v>524</v>
      </c>
      <c r="D19" s="245"/>
      <c r="E19" s="741"/>
      <c r="F19" s="742"/>
      <c r="G19" s="236"/>
      <c r="H19" s="527"/>
      <c r="I19" s="748"/>
      <c r="J19" s="748"/>
      <c r="K19" s="742"/>
      <c r="L19" s="730"/>
      <c r="M19" s="731"/>
      <c r="N19" s="242"/>
      <c r="O19" s="151"/>
      <c r="P19" s="236"/>
      <c r="Q19" s="250"/>
      <c r="R19" s="113"/>
      <c r="S19" s="730"/>
      <c r="T19" s="731"/>
      <c r="U19" s="245"/>
      <c r="V19" s="151"/>
      <c r="W19" s="236"/>
      <c r="X19" s="245"/>
    </row>
    <row r="20" spans="1:24" ht="18" customHeight="1" x14ac:dyDescent="0.15">
      <c r="A20" s="760"/>
      <c r="B20" s="113"/>
      <c r="C20" s="451"/>
      <c r="D20" s="245"/>
      <c r="E20" s="741"/>
      <c r="F20" s="742"/>
      <c r="G20" s="236"/>
      <c r="H20" s="527"/>
      <c r="I20" s="748"/>
      <c r="J20" s="748"/>
      <c r="K20" s="742"/>
      <c r="L20" s="730"/>
      <c r="M20" s="731"/>
      <c r="N20" s="242"/>
      <c r="O20" s="151"/>
      <c r="P20" s="236"/>
      <c r="Q20" s="250"/>
      <c r="R20" s="113"/>
      <c r="S20" s="730"/>
      <c r="T20" s="731"/>
      <c r="U20" s="242"/>
      <c r="V20" s="151"/>
      <c r="W20" s="236"/>
      <c r="X20" s="245"/>
    </row>
    <row r="21" spans="1:24" ht="18" customHeight="1" x14ac:dyDescent="0.15">
      <c r="A21" s="760"/>
      <c r="B21" s="113" t="s">
        <v>386</v>
      </c>
      <c r="C21" s="236">
        <v>470</v>
      </c>
      <c r="D21" s="136"/>
      <c r="E21" s="741" t="s">
        <v>99</v>
      </c>
      <c r="F21" s="742"/>
      <c r="G21" s="236">
        <v>70</v>
      </c>
      <c r="H21" s="132"/>
      <c r="I21" s="748" t="s">
        <v>213</v>
      </c>
      <c r="J21" s="748"/>
      <c r="K21" s="742"/>
      <c r="L21" s="730">
        <v>20</v>
      </c>
      <c r="M21" s="731"/>
      <c r="N21" s="136"/>
      <c r="O21" s="151"/>
      <c r="P21" s="236"/>
      <c r="Q21" s="250"/>
      <c r="R21" s="113"/>
      <c r="S21" s="730"/>
      <c r="T21" s="731"/>
      <c r="U21" s="242"/>
      <c r="V21" s="151" t="s">
        <v>213</v>
      </c>
      <c r="W21" s="236">
        <v>10</v>
      </c>
      <c r="X21" s="136"/>
    </row>
    <row r="22" spans="1:24" ht="18" customHeight="1" x14ac:dyDescent="0.15">
      <c r="A22" s="760"/>
      <c r="B22" s="113" t="s">
        <v>387</v>
      </c>
      <c r="C22" s="236">
        <v>250</v>
      </c>
      <c r="D22" s="136"/>
      <c r="E22" s="741"/>
      <c r="F22" s="742"/>
      <c r="G22" s="236"/>
      <c r="H22" s="527"/>
      <c r="I22" s="748" t="s">
        <v>214</v>
      </c>
      <c r="J22" s="748"/>
      <c r="K22" s="742"/>
      <c r="L22" s="730">
        <v>20</v>
      </c>
      <c r="M22" s="731"/>
      <c r="N22" s="136"/>
      <c r="O22" s="151"/>
      <c r="P22" s="236"/>
      <c r="Q22" s="250"/>
      <c r="R22" s="113"/>
      <c r="S22" s="730"/>
      <c r="T22" s="731"/>
      <c r="U22" s="242"/>
      <c r="V22" s="151" t="s">
        <v>214</v>
      </c>
      <c r="W22" s="236">
        <v>10</v>
      </c>
      <c r="X22" s="136"/>
    </row>
    <row r="23" spans="1:24" ht="18" customHeight="1" x14ac:dyDescent="0.15">
      <c r="A23" s="760"/>
      <c r="B23" s="113" t="s">
        <v>388</v>
      </c>
      <c r="C23" s="236">
        <v>690</v>
      </c>
      <c r="D23" s="136"/>
      <c r="E23" s="741" t="s">
        <v>100</v>
      </c>
      <c r="F23" s="742"/>
      <c r="G23" s="236">
        <v>10</v>
      </c>
      <c r="H23" s="132"/>
      <c r="I23" s="748" t="s">
        <v>215</v>
      </c>
      <c r="J23" s="748"/>
      <c r="K23" s="742"/>
      <c r="L23" s="730">
        <v>20</v>
      </c>
      <c r="M23" s="731"/>
      <c r="N23" s="136"/>
      <c r="O23" s="151"/>
      <c r="P23" s="236"/>
      <c r="Q23" s="250"/>
      <c r="R23" s="113"/>
      <c r="S23" s="730"/>
      <c r="T23" s="731"/>
      <c r="U23" s="242"/>
      <c r="V23" s="151" t="s">
        <v>215</v>
      </c>
      <c r="W23" s="236">
        <v>10</v>
      </c>
      <c r="X23" s="136"/>
    </row>
    <row r="24" spans="1:24" ht="18" customHeight="1" thickBot="1" x14ac:dyDescent="0.2">
      <c r="A24" s="760"/>
      <c r="B24" s="144" t="s">
        <v>96</v>
      </c>
      <c r="C24" s="237" t="s">
        <v>617</v>
      </c>
      <c r="D24" s="245"/>
      <c r="E24" s="768" t="s">
        <v>101</v>
      </c>
      <c r="F24" s="770"/>
      <c r="G24" s="237" t="s">
        <v>617</v>
      </c>
      <c r="H24" s="528"/>
      <c r="I24" s="758"/>
      <c r="J24" s="758"/>
      <c r="K24" s="754"/>
      <c r="L24" s="734"/>
      <c r="M24" s="735"/>
      <c r="N24" s="243"/>
      <c r="O24" s="152"/>
      <c r="P24" s="237"/>
      <c r="Q24" s="251"/>
      <c r="R24" s="144"/>
      <c r="S24" s="734"/>
      <c r="T24" s="735"/>
      <c r="U24" s="243"/>
      <c r="V24" s="152"/>
      <c r="W24" s="237"/>
      <c r="X24" s="247"/>
    </row>
    <row r="25" spans="1:24" s="166" customFormat="1" ht="18" customHeight="1" thickTop="1" x14ac:dyDescent="0.15">
      <c r="A25" s="488">
        <f>SUM(C25+G25+L25+P25+S25+W25)</f>
        <v>7500</v>
      </c>
      <c r="B25" s="489" t="s">
        <v>9</v>
      </c>
      <c r="C25" s="460">
        <f>SUM(C18:C24)</f>
        <v>5810</v>
      </c>
      <c r="D25" s="468">
        <f>SUM(D18:D24)</f>
        <v>0</v>
      </c>
      <c r="E25" s="745" t="s">
        <v>9</v>
      </c>
      <c r="F25" s="746"/>
      <c r="G25" s="460">
        <f>SUM(G18:G24)</f>
        <v>680</v>
      </c>
      <c r="H25" s="466">
        <f>SUM(H18:H24)</f>
        <v>0</v>
      </c>
      <c r="I25" s="759" t="s">
        <v>9</v>
      </c>
      <c r="J25" s="759"/>
      <c r="K25" s="746"/>
      <c r="L25" s="732">
        <f>SUM(L18:L23)</f>
        <v>730</v>
      </c>
      <c r="M25" s="733"/>
      <c r="N25" s="468">
        <f>SUM(N18:N24)</f>
        <v>0</v>
      </c>
      <c r="O25" s="490" t="s">
        <v>9</v>
      </c>
      <c r="P25" s="460">
        <f>SUM(P18:P20)</f>
        <v>40</v>
      </c>
      <c r="Q25" s="466">
        <f>SUM(Q18:Q20)</f>
        <v>0</v>
      </c>
      <c r="R25" s="489" t="s">
        <v>9</v>
      </c>
      <c r="S25" s="732">
        <f>SUM(S18:S20)</f>
        <v>30</v>
      </c>
      <c r="T25" s="733"/>
      <c r="U25" s="468">
        <f>SUM(U18:U20)</f>
        <v>0</v>
      </c>
      <c r="V25" s="490" t="s">
        <v>9</v>
      </c>
      <c r="W25" s="460">
        <f>SUM(W18:W23)</f>
        <v>210</v>
      </c>
      <c r="X25" s="468">
        <f>SUM(X18:X24)</f>
        <v>0</v>
      </c>
    </row>
    <row r="26" spans="1:24" ht="18" customHeight="1" x14ac:dyDescent="0.15">
      <c r="A26" s="765" t="s">
        <v>1</v>
      </c>
      <c r="B26" s="143" t="s">
        <v>210</v>
      </c>
      <c r="C26" s="235">
        <v>110</v>
      </c>
      <c r="D26" s="142"/>
      <c r="E26" s="743"/>
      <c r="F26" s="744"/>
      <c r="G26" s="235"/>
      <c r="H26" s="529"/>
      <c r="I26" s="747" t="s">
        <v>193</v>
      </c>
      <c r="J26" s="747"/>
      <c r="K26" s="744"/>
      <c r="L26" s="736">
        <v>10</v>
      </c>
      <c r="M26" s="737"/>
      <c r="N26" s="142"/>
      <c r="O26" s="172"/>
      <c r="P26" s="252"/>
      <c r="Q26" s="253"/>
      <c r="R26" s="173"/>
      <c r="S26" s="728"/>
      <c r="T26" s="729"/>
      <c r="U26" s="260"/>
      <c r="V26" s="172"/>
      <c r="W26" s="252"/>
      <c r="X26" s="260"/>
    </row>
    <row r="27" spans="1:24" ht="18" customHeight="1" x14ac:dyDescent="0.15">
      <c r="A27" s="766"/>
      <c r="B27" s="113" t="s">
        <v>199</v>
      </c>
      <c r="C27" s="236">
        <v>2300</v>
      </c>
      <c r="D27" s="136"/>
      <c r="E27" s="741" t="s">
        <v>199</v>
      </c>
      <c r="F27" s="742"/>
      <c r="G27" s="236">
        <v>750</v>
      </c>
      <c r="H27" s="132"/>
      <c r="I27" s="749" t="s">
        <v>561</v>
      </c>
      <c r="J27" s="748"/>
      <c r="K27" s="742"/>
      <c r="L27" s="730">
        <v>190</v>
      </c>
      <c r="M27" s="731"/>
      <c r="N27" s="136"/>
      <c r="O27" s="151" t="s">
        <v>194</v>
      </c>
      <c r="P27" s="236">
        <v>70</v>
      </c>
      <c r="Q27" s="132"/>
      <c r="R27" s="113" t="s">
        <v>196</v>
      </c>
      <c r="S27" s="730">
        <v>20</v>
      </c>
      <c r="T27" s="731"/>
      <c r="U27" s="136"/>
      <c r="V27" s="583" t="s">
        <v>561</v>
      </c>
      <c r="W27" s="236">
        <v>50</v>
      </c>
      <c r="X27" s="136"/>
    </row>
    <row r="28" spans="1:24" ht="18" customHeight="1" x14ac:dyDescent="0.15">
      <c r="A28" s="766"/>
      <c r="B28" s="578" t="s">
        <v>560</v>
      </c>
      <c r="C28" s="236">
        <v>850</v>
      </c>
      <c r="D28" s="136"/>
      <c r="E28" s="741"/>
      <c r="F28" s="742"/>
      <c r="G28" s="236"/>
      <c r="H28" s="527"/>
      <c r="I28" s="749" t="s">
        <v>562</v>
      </c>
      <c r="J28" s="748"/>
      <c r="K28" s="742"/>
      <c r="L28" s="730">
        <v>100</v>
      </c>
      <c r="M28" s="731"/>
      <c r="N28" s="136"/>
      <c r="O28" s="151"/>
      <c r="P28" s="236"/>
      <c r="Q28" s="250"/>
      <c r="R28" s="113"/>
      <c r="S28" s="730"/>
      <c r="T28" s="731"/>
      <c r="U28" s="245"/>
      <c r="V28" s="583" t="s">
        <v>562</v>
      </c>
      <c r="W28" s="236">
        <v>40</v>
      </c>
      <c r="X28" s="136"/>
    </row>
    <row r="29" spans="1:24" ht="18" customHeight="1" x14ac:dyDescent="0.15">
      <c r="A29" s="766"/>
      <c r="B29" s="113" t="s">
        <v>195</v>
      </c>
      <c r="C29" s="236">
        <v>4410</v>
      </c>
      <c r="D29" s="136"/>
      <c r="E29" s="741" t="s">
        <v>389</v>
      </c>
      <c r="F29" s="742"/>
      <c r="G29" s="236">
        <v>600</v>
      </c>
      <c r="H29" s="132"/>
      <c r="I29" s="748" t="s">
        <v>192</v>
      </c>
      <c r="J29" s="748"/>
      <c r="K29" s="742"/>
      <c r="L29" s="658">
        <v>770</v>
      </c>
      <c r="M29" s="659"/>
      <c r="N29" s="136"/>
      <c r="O29" s="151" t="s">
        <v>198</v>
      </c>
      <c r="P29" s="236">
        <v>90</v>
      </c>
      <c r="Q29" s="132"/>
      <c r="R29" s="113" t="s">
        <v>197</v>
      </c>
      <c r="S29" s="730">
        <v>40</v>
      </c>
      <c r="T29" s="731"/>
      <c r="U29" s="136"/>
      <c r="V29" s="151" t="s">
        <v>198</v>
      </c>
      <c r="W29" s="236">
        <v>190</v>
      </c>
      <c r="X29" s="136"/>
    </row>
    <row r="30" spans="1:24" ht="18" customHeight="1" x14ac:dyDescent="0.15">
      <c r="A30" s="766"/>
      <c r="B30" s="113" t="s">
        <v>209</v>
      </c>
      <c r="C30" s="254" t="s">
        <v>525</v>
      </c>
      <c r="D30" s="245"/>
      <c r="E30" s="780"/>
      <c r="F30" s="739"/>
      <c r="G30" s="236"/>
      <c r="H30" s="527"/>
      <c r="I30" s="738"/>
      <c r="J30" s="738"/>
      <c r="K30" s="739"/>
      <c r="L30" s="730"/>
      <c r="M30" s="731"/>
      <c r="N30" s="245"/>
      <c r="O30" s="170"/>
      <c r="P30" s="236"/>
      <c r="Q30" s="250"/>
      <c r="R30" s="174"/>
      <c r="S30" s="726"/>
      <c r="T30" s="727"/>
      <c r="U30" s="246"/>
      <c r="V30" s="170"/>
      <c r="W30" s="254"/>
      <c r="X30" s="246"/>
    </row>
    <row r="31" spans="1:24" ht="18" customHeight="1" thickBot="1" x14ac:dyDescent="0.2">
      <c r="A31" s="767"/>
      <c r="B31" s="144"/>
      <c r="C31" s="255"/>
      <c r="D31" s="245"/>
      <c r="E31" s="781" t="s">
        <v>24</v>
      </c>
      <c r="F31" s="764"/>
      <c r="G31" s="237">
        <v>100</v>
      </c>
      <c r="H31" s="135"/>
      <c r="I31" s="763" t="s">
        <v>24</v>
      </c>
      <c r="J31" s="763"/>
      <c r="K31" s="764"/>
      <c r="L31" s="734">
        <v>100</v>
      </c>
      <c r="M31" s="735"/>
      <c r="N31" s="233"/>
      <c r="O31" s="169" t="s">
        <v>425</v>
      </c>
      <c r="P31" s="237">
        <v>10</v>
      </c>
      <c r="Q31" s="135"/>
      <c r="R31" s="168"/>
      <c r="S31" s="761"/>
      <c r="T31" s="762"/>
      <c r="U31" s="261"/>
      <c r="V31" s="169"/>
      <c r="W31" s="255"/>
      <c r="X31" s="263"/>
    </row>
    <row r="32" spans="1:24" s="166" customFormat="1" ht="18" customHeight="1" thickTop="1" x14ac:dyDescent="0.15">
      <c r="A32" s="488">
        <f>SUM(C32+G32+L32+P32+S32+W32)</f>
        <v>10800</v>
      </c>
      <c r="B32" s="489" t="s">
        <v>9</v>
      </c>
      <c r="C32" s="460">
        <f>SUM(C26:C31)</f>
        <v>7670</v>
      </c>
      <c r="D32" s="468">
        <f>SUM(D26:D31)</f>
        <v>0</v>
      </c>
      <c r="E32" s="755" t="s">
        <v>9</v>
      </c>
      <c r="F32" s="756"/>
      <c r="G32" s="460">
        <f>SUM(G26:G31)</f>
        <v>1450</v>
      </c>
      <c r="H32" s="466">
        <f>SUM(H26:H31)</f>
        <v>0</v>
      </c>
      <c r="I32" s="759" t="s">
        <v>9</v>
      </c>
      <c r="J32" s="759"/>
      <c r="K32" s="746"/>
      <c r="L32" s="732">
        <f>SUM(L26:L31)</f>
        <v>1170</v>
      </c>
      <c r="M32" s="733"/>
      <c r="N32" s="468">
        <f>SUM(N26:N31)</f>
        <v>0</v>
      </c>
      <c r="O32" s="490" t="s">
        <v>9</v>
      </c>
      <c r="P32" s="460">
        <f>SUM(P26:P31)</f>
        <v>170</v>
      </c>
      <c r="Q32" s="466">
        <f>SUM(Q26:Q31)</f>
        <v>0</v>
      </c>
      <c r="R32" s="489" t="s">
        <v>9</v>
      </c>
      <c r="S32" s="732">
        <f>SUM(S26:S31)</f>
        <v>60</v>
      </c>
      <c r="T32" s="733"/>
      <c r="U32" s="468">
        <f>SUM(U26:U31)</f>
        <v>0</v>
      </c>
      <c r="V32" s="490" t="s">
        <v>9</v>
      </c>
      <c r="W32" s="460">
        <f>SUM(W26:W31)</f>
        <v>280</v>
      </c>
      <c r="X32" s="468">
        <f>SUM(X26:X31)</f>
        <v>0</v>
      </c>
    </row>
    <row r="33" spans="1:24" ht="18" customHeight="1" x14ac:dyDescent="0.15">
      <c r="A33" s="760" t="s">
        <v>27</v>
      </c>
      <c r="B33" s="143" t="s">
        <v>208</v>
      </c>
      <c r="C33" s="235">
        <v>730</v>
      </c>
      <c r="D33" s="142"/>
      <c r="E33" s="743"/>
      <c r="F33" s="744"/>
      <c r="G33" s="235"/>
      <c r="H33" s="530"/>
      <c r="I33" s="747" t="s">
        <v>200</v>
      </c>
      <c r="J33" s="747"/>
      <c r="K33" s="744"/>
      <c r="L33" s="736">
        <v>60</v>
      </c>
      <c r="M33" s="737"/>
      <c r="N33" s="142"/>
      <c r="O33" s="69"/>
      <c r="P33" s="235"/>
      <c r="Q33" s="256"/>
      <c r="R33" s="67"/>
      <c r="S33" s="736"/>
      <c r="T33" s="737"/>
      <c r="U33" s="262"/>
      <c r="V33" s="150" t="s">
        <v>203</v>
      </c>
      <c r="W33" s="235">
        <v>20</v>
      </c>
      <c r="X33" s="142"/>
    </row>
    <row r="34" spans="1:24" ht="18" customHeight="1" x14ac:dyDescent="0.15">
      <c r="A34" s="760"/>
      <c r="B34" s="113" t="s">
        <v>25</v>
      </c>
      <c r="C34" s="236">
        <v>210</v>
      </c>
      <c r="D34" s="136"/>
      <c r="E34" s="741"/>
      <c r="F34" s="742"/>
      <c r="G34" s="236"/>
      <c r="H34" s="526"/>
      <c r="I34" s="748"/>
      <c r="J34" s="748"/>
      <c r="K34" s="742"/>
      <c r="L34" s="730"/>
      <c r="M34" s="731"/>
      <c r="N34" s="245"/>
      <c r="O34" s="70"/>
      <c r="P34" s="236"/>
      <c r="Q34" s="257"/>
      <c r="R34" s="68"/>
      <c r="S34" s="730"/>
      <c r="T34" s="731"/>
      <c r="U34" s="230"/>
      <c r="V34" s="151"/>
      <c r="W34" s="236"/>
      <c r="X34" s="264"/>
    </row>
    <row r="35" spans="1:24" ht="18" customHeight="1" x14ac:dyDescent="0.15">
      <c r="A35" s="760"/>
      <c r="B35" s="113" t="s">
        <v>26</v>
      </c>
      <c r="C35" s="236">
        <v>140</v>
      </c>
      <c r="D35" s="136"/>
      <c r="E35" s="741"/>
      <c r="F35" s="742"/>
      <c r="G35" s="236"/>
      <c r="H35" s="526"/>
      <c r="I35" s="748"/>
      <c r="J35" s="748"/>
      <c r="K35" s="742"/>
      <c r="L35" s="730"/>
      <c r="M35" s="731"/>
      <c r="N35" s="245"/>
      <c r="O35" s="70"/>
      <c r="P35" s="236"/>
      <c r="Q35" s="257"/>
      <c r="R35" s="68"/>
      <c r="S35" s="730"/>
      <c r="T35" s="731"/>
      <c r="U35" s="230"/>
      <c r="V35" s="151"/>
      <c r="W35" s="236"/>
      <c r="X35" s="264"/>
    </row>
    <row r="36" spans="1:24" ht="18" customHeight="1" x14ac:dyDescent="0.15">
      <c r="A36" s="760"/>
      <c r="B36" s="113" t="s">
        <v>207</v>
      </c>
      <c r="C36" s="236">
        <v>100</v>
      </c>
      <c r="D36" s="136"/>
      <c r="E36" s="741" t="s">
        <v>204</v>
      </c>
      <c r="F36" s="742"/>
      <c r="G36" s="236">
        <v>20</v>
      </c>
      <c r="H36" s="132"/>
      <c r="I36" s="748" t="s">
        <v>201</v>
      </c>
      <c r="J36" s="748"/>
      <c r="K36" s="742"/>
      <c r="L36" s="726" t="s">
        <v>496</v>
      </c>
      <c r="M36" s="727"/>
      <c r="N36" s="245"/>
      <c r="O36" s="70"/>
      <c r="P36" s="236"/>
      <c r="Q36" s="257"/>
      <c r="R36" s="68"/>
      <c r="S36" s="730"/>
      <c r="T36" s="731"/>
      <c r="U36" s="230"/>
      <c r="V36" s="151"/>
      <c r="W36" s="236"/>
      <c r="X36" s="264"/>
    </row>
    <row r="37" spans="1:24" ht="18" customHeight="1" x14ac:dyDescent="0.15">
      <c r="A37" s="760"/>
      <c r="B37" s="113" t="s">
        <v>206</v>
      </c>
      <c r="C37" s="236">
        <v>290</v>
      </c>
      <c r="D37" s="136"/>
      <c r="E37" s="741"/>
      <c r="F37" s="742"/>
      <c r="G37" s="236"/>
      <c r="H37" s="527"/>
      <c r="I37" s="748" t="s">
        <v>202</v>
      </c>
      <c r="J37" s="748"/>
      <c r="K37" s="742"/>
      <c r="L37" s="730">
        <v>10</v>
      </c>
      <c r="M37" s="731"/>
      <c r="N37" s="136"/>
      <c r="O37" s="70"/>
      <c r="P37" s="236"/>
      <c r="Q37" s="257"/>
      <c r="R37" s="68"/>
      <c r="S37" s="730"/>
      <c r="T37" s="731"/>
      <c r="U37" s="230"/>
      <c r="V37" s="151"/>
      <c r="W37" s="236"/>
      <c r="X37" s="264"/>
    </row>
    <row r="38" spans="1:24" ht="18" customHeight="1" thickBot="1" x14ac:dyDescent="0.2">
      <c r="A38" s="760"/>
      <c r="B38" s="144" t="s">
        <v>205</v>
      </c>
      <c r="C38" s="254" t="s">
        <v>586</v>
      </c>
      <c r="D38" s="245"/>
      <c r="E38" s="753"/>
      <c r="F38" s="754"/>
      <c r="G38" s="237"/>
      <c r="H38" s="528"/>
      <c r="I38" s="758"/>
      <c r="J38" s="758"/>
      <c r="K38" s="754"/>
      <c r="L38" s="734"/>
      <c r="M38" s="735"/>
      <c r="N38" s="247"/>
      <c r="O38" s="78"/>
      <c r="P38" s="237"/>
      <c r="Q38" s="258"/>
      <c r="R38" s="79"/>
      <c r="S38" s="734"/>
      <c r="T38" s="735"/>
      <c r="U38" s="231"/>
      <c r="V38" s="152"/>
      <c r="W38" s="237"/>
      <c r="X38" s="239"/>
    </row>
    <row r="39" spans="1:24" s="166" customFormat="1" ht="18" customHeight="1" thickTop="1" x14ac:dyDescent="0.15">
      <c r="A39" s="488">
        <f>SUM(C39+G39+L39+P39+S39+W39)</f>
        <v>1580</v>
      </c>
      <c r="B39" s="489" t="s">
        <v>9</v>
      </c>
      <c r="C39" s="460">
        <f>SUM(C33:C38,C44)</f>
        <v>1470</v>
      </c>
      <c r="D39" s="468">
        <f>SUM(D33:D38,D44)</f>
        <v>0</v>
      </c>
      <c r="E39" s="745" t="s">
        <v>9</v>
      </c>
      <c r="F39" s="746"/>
      <c r="G39" s="460">
        <f>SUM(G33:G38)</f>
        <v>20</v>
      </c>
      <c r="H39" s="466">
        <f>SUM(H33:H38)</f>
        <v>0</v>
      </c>
      <c r="I39" s="759" t="s">
        <v>9</v>
      </c>
      <c r="J39" s="759"/>
      <c r="K39" s="746"/>
      <c r="L39" s="732">
        <f>SUM(L33:L38)</f>
        <v>70</v>
      </c>
      <c r="M39" s="733"/>
      <c r="N39" s="468">
        <f>SUM(N33:N38)</f>
        <v>0</v>
      </c>
      <c r="O39" s="490"/>
      <c r="P39" s="460"/>
      <c r="Q39" s="482"/>
      <c r="R39" s="489"/>
      <c r="S39" s="732">
        <f>SUM(S33:S38)</f>
        <v>0</v>
      </c>
      <c r="T39" s="733"/>
      <c r="U39" s="491">
        <f>SUM(U33:U38)</f>
        <v>0</v>
      </c>
      <c r="V39" s="490" t="s">
        <v>9</v>
      </c>
      <c r="W39" s="460">
        <f>SUM(W33:W38)</f>
        <v>20</v>
      </c>
      <c r="X39" s="468">
        <f>SUM(X33:X38)</f>
        <v>0</v>
      </c>
    </row>
    <row r="40" spans="1:24" ht="18" customHeight="1" x14ac:dyDescent="0.15">
      <c r="A40" s="433"/>
      <c r="B40" s="434"/>
      <c r="C40" s="327"/>
      <c r="D40" s="435"/>
      <c r="E40" s="436"/>
      <c r="F40" s="434"/>
      <c r="G40" s="327"/>
      <c r="H40" s="386"/>
      <c r="I40" s="434"/>
      <c r="J40" s="434"/>
      <c r="K40" s="434"/>
      <c r="L40" s="369"/>
      <c r="M40" s="424"/>
      <c r="N40" s="435"/>
      <c r="O40" s="436"/>
      <c r="P40" s="327"/>
      <c r="Q40" s="437"/>
      <c r="R40" s="434"/>
      <c r="S40" s="369"/>
      <c r="T40" s="424"/>
      <c r="U40" s="435"/>
      <c r="V40" s="436"/>
      <c r="W40" s="327"/>
      <c r="X40" s="435"/>
    </row>
    <row r="41" spans="1:24" ht="18" customHeight="1" x14ac:dyDescent="0.15">
      <c r="A41" s="445"/>
      <c r="B41" s="438"/>
      <c r="C41" s="321"/>
      <c r="D41" s="353"/>
      <c r="E41" s="439"/>
      <c r="F41" s="438"/>
      <c r="G41" s="321"/>
      <c r="H41" s="363"/>
      <c r="I41" s="438"/>
      <c r="J41" s="438"/>
      <c r="K41" s="438"/>
      <c r="L41" s="344"/>
      <c r="M41" s="422"/>
      <c r="N41" s="353"/>
      <c r="O41" s="439"/>
      <c r="P41" s="321"/>
      <c r="Q41" s="332"/>
      <c r="R41" s="438"/>
      <c r="S41" s="344"/>
      <c r="T41" s="422"/>
      <c r="U41" s="353"/>
      <c r="V41" s="439"/>
      <c r="W41" s="321"/>
      <c r="X41" s="353"/>
    </row>
    <row r="42" spans="1:24" ht="18" customHeight="1" x14ac:dyDescent="0.15">
      <c r="A42" s="94"/>
      <c r="B42" s="440"/>
      <c r="C42" s="302"/>
      <c r="D42" s="441"/>
      <c r="E42" s="442"/>
      <c r="F42" s="440"/>
      <c r="G42" s="302"/>
      <c r="H42" s="387"/>
      <c r="I42" s="440"/>
      <c r="J42" s="440"/>
      <c r="K42" s="440"/>
      <c r="L42" s="349"/>
      <c r="M42" s="423"/>
      <c r="N42" s="441"/>
      <c r="O42" s="442"/>
      <c r="P42" s="302"/>
      <c r="Q42" s="443"/>
      <c r="R42" s="440"/>
      <c r="S42" s="349"/>
      <c r="T42" s="423"/>
      <c r="U42" s="441"/>
      <c r="V42" s="442"/>
      <c r="W42" s="302"/>
      <c r="X42" s="441"/>
    </row>
    <row r="43" spans="1:24" ht="18" customHeight="1" x14ac:dyDescent="0.15">
      <c r="A43" s="94"/>
      <c r="B43" s="440"/>
      <c r="C43" s="302"/>
      <c r="D43" s="441"/>
      <c r="E43" s="442"/>
      <c r="F43" s="440"/>
      <c r="G43" s="302"/>
      <c r="H43" s="387"/>
      <c r="I43" s="440"/>
      <c r="J43" s="440"/>
      <c r="K43" s="440"/>
      <c r="L43" s="349"/>
      <c r="M43" s="423"/>
      <c r="N43" s="441"/>
      <c r="O43" s="71"/>
      <c r="P43" s="302"/>
      <c r="Q43" s="443"/>
      <c r="R43" s="440"/>
      <c r="S43" s="349"/>
      <c r="T43" s="423"/>
      <c r="U43" s="441"/>
      <c r="V43" s="442"/>
      <c r="W43" s="302"/>
      <c r="X43" s="441"/>
    </row>
    <row r="44" spans="1:24" ht="18" customHeight="1" x14ac:dyDescent="0.15">
      <c r="A44" s="446" t="s">
        <v>20</v>
      </c>
      <c r="B44" s="438"/>
      <c r="C44" s="133"/>
      <c r="D44" s="447"/>
      <c r="E44" s="750"/>
      <c r="F44" s="740"/>
      <c r="G44" s="133"/>
      <c r="H44" s="531"/>
      <c r="I44" s="740"/>
      <c r="J44" s="740"/>
      <c r="K44" s="740"/>
      <c r="L44" s="658"/>
      <c r="M44" s="659"/>
      <c r="N44" s="421"/>
      <c r="O44" s="439"/>
      <c r="P44" s="133"/>
      <c r="Q44" s="444"/>
      <c r="R44" s="438"/>
      <c r="S44" s="658"/>
      <c r="T44" s="659"/>
      <c r="U44" s="421"/>
      <c r="V44" s="439"/>
      <c r="W44" s="133"/>
      <c r="X44" s="421"/>
    </row>
    <row r="45" spans="1:24" s="167" customFormat="1" ht="18" customHeight="1" x14ac:dyDescent="0.15">
      <c r="A45" s="240">
        <f>SUM(C45,G45,L45,P45,S45,W45)</f>
        <v>34260</v>
      </c>
      <c r="B45" s="229" t="s">
        <v>9</v>
      </c>
      <c r="C45" s="134">
        <f>SUM(C13,C17,C25,C32,C39,C44)</f>
        <v>25950</v>
      </c>
      <c r="D45" s="239">
        <f>SUM(D13,D17,D25,D32,D39,D44)</f>
        <v>0</v>
      </c>
      <c r="E45" s="751" t="s">
        <v>9</v>
      </c>
      <c r="F45" s="752"/>
      <c r="G45" s="134">
        <f>SUM(G13,G17,G25,G32,G39)</f>
        <v>3900</v>
      </c>
      <c r="H45" s="259">
        <f>SUM(H13,H17,H25,H32,H39)</f>
        <v>0</v>
      </c>
      <c r="I45" s="757" t="s">
        <v>9</v>
      </c>
      <c r="J45" s="757"/>
      <c r="K45" s="752"/>
      <c r="L45" s="671">
        <f>SUM(L13,L17,L25,L32,L39)</f>
        <v>3000</v>
      </c>
      <c r="M45" s="672"/>
      <c r="N45" s="239">
        <f>SUM(N13,N17,N25,N32,N39)</f>
        <v>0</v>
      </c>
      <c r="O45" s="270" t="s">
        <v>9</v>
      </c>
      <c r="P45" s="134">
        <f>SUM(P13,P17,P25,P32)</f>
        <v>410</v>
      </c>
      <c r="Q45" s="259">
        <f>SUM(Q13,Q17,Q25,Q32)</f>
        <v>0</v>
      </c>
      <c r="R45" s="229" t="s">
        <v>9</v>
      </c>
      <c r="S45" s="671">
        <f>SUM(S13,S17,S25,S32)</f>
        <v>140</v>
      </c>
      <c r="T45" s="672"/>
      <c r="U45" s="239">
        <f>SUM(U13,U17,U25,U32)</f>
        <v>0</v>
      </c>
      <c r="V45" s="270" t="s">
        <v>9</v>
      </c>
      <c r="W45" s="134">
        <f>SUM(W13,W17,W25,W32,W39)</f>
        <v>860</v>
      </c>
      <c r="X45" s="239">
        <f>SUM(X13,X17,X25,X32,X39)</f>
        <v>0</v>
      </c>
    </row>
    <row r="46" spans="1:24" ht="15" customHeight="1" x14ac:dyDescent="0.15">
      <c r="A46" s="28"/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669" t="str">
        <f>市郡別!P43</f>
        <v>2024年11月現在</v>
      </c>
      <c r="X46" s="670"/>
    </row>
    <row r="54" ht="15" customHeight="1" x14ac:dyDescent="0.15"/>
    <row r="55" ht="15" customHeight="1" x14ac:dyDescent="0.15"/>
    <row r="56" ht="15" customHeight="1" x14ac:dyDescent="0.15"/>
    <row r="57" ht="15" customHeight="1" x14ac:dyDescent="0.15"/>
    <row r="58" ht="15" customHeight="1" x14ac:dyDescent="0.15"/>
  </sheetData>
  <sheetProtection algorithmName="SHA-512" hashValue="InfXAcMOaJ5lk6kOCUkHhrDZZaM1r5DCstg99f5fiuBXgQNq4twzrXQe8kMRqCVJ2IFmMqKBaSYCzd6uwZofnw==" saltValue="qfMUCcDW8QJSpmaeFkWmYA==" spinCount="100000" sheet="1" selectLockedCells="1"/>
  <mergeCells count="172">
    <mergeCell ref="A18:A24"/>
    <mergeCell ref="A2:E2"/>
    <mergeCell ref="E30:F30"/>
    <mergeCell ref="E31:F31"/>
    <mergeCell ref="O1:S1"/>
    <mergeCell ref="E11:F11"/>
    <mergeCell ref="E12:F12"/>
    <mergeCell ref="B4:D4"/>
    <mergeCell ref="I8:K8"/>
    <mergeCell ref="I9:K9"/>
    <mergeCell ref="I10:K10"/>
    <mergeCell ref="L5:M5"/>
    <mergeCell ref="L6:M6"/>
    <mergeCell ref="R4:U4"/>
    <mergeCell ref="O4:Q4"/>
    <mergeCell ref="I4:N4"/>
    <mergeCell ref="E4:H4"/>
    <mergeCell ref="T1:X1"/>
    <mergeCell ref="F2:H2"/>
    <mergeCell ref="I2:L2"/>
    <mergeCell ref="M2:N2"/>
    <mergeCell ref="T2:X2"/>
    <mergeCell ref="F1:L1"/>
    <mergeCell ref="M1:N1"/>
    <mergeCell ref="O2:S2"/>
    <mergeCell ref="E16:F16"/>
    <mergeCell ref="E17:F17"/>
    <mergeCell ref="S15:T15"/>
    <mergeCell ref="L7:M7"/>
    <mergeCell ref="L8:M8"/>
    <mergeCell ref="L9:M9"/>
    <mergeCell ref="L10:M10"/>
    <mergeCell ref="V4:X4"/>
    <mergeCell ref="S17:T17"/>
    <mergeCell ref="S5:T5"/>
    <mergeCell ref="S12:T12"/>
    <mergeCell ref="S13:T13"/>
    <mergeCell ref="I5:K5"/>
    <mergeCell ref="I6:K6"/>
    <mergeCell ref="I7:K7"/>
    <mergeCell ref="E13:F13"/>
    <mergeCell ref="E7:F7"/>
    <mergeCell ref="E8:F8"/>
    <mergeCell ref="E5:F5"/>
    <mergeCell ref="I15:K15"/>
    <mergeCell ref="E14:F14"/>
    <mergeCell ref="E15:F15"/>
    <mergeCell ref="L16:M16"/>
    <mergeCell ref="A1:E1"/>
    <mergeCell ref="A14:A16"/>
    <mergeCell ref="A6:A12"/>
    <mergeCell ref="A4:A5"/>
    <mergeCell ref="E24:F24"/>
    <mergeCell ref="I19:K19"/>
    <mergeCell ref="I23:K23"/>
    <mergeCell ref="E19:F19"/>
    <mergeCell ref="L11:M11"/>
    <mergeCell ref="E6:F6"/>
    <mergeCell ref="E9:F9"/>
    <mergeCell ref="E10:F10"/>
    <mergeCell ref="I13:K13"/>
    <mergeCell ref="L14:M14"/>
    <mergeCell ref="I11:K11"/>
    <mergeCell ref="I14:K14"/>
    <mergeCell ref="E20:F20"/>
    <mergeCell ref="L13:M13"/>
    <mergeCell ref="L15:M15"/>
    <mergeCell ref="I24:K24"/>
    <mergeCell ref="L18:M18"/>
    <mergeCell ref="L12:M12"/>
    <mergeCell ref="I12:K12"/>
    <mergeCell ref="L20:M20"/>
    <mergeCell ref="S6:T6"/>
    <mergeCell ref="S7:T7"/>
    <mergeCell ref="S8:T8"/>
    <mergeCell ref="S9:T9"/>
    <mergeCell ref="S10:T10"/>
    <mergeCell ref="S11:T11"/>
    <mergeCell ref="I25:K25"/>
    <mergeCell ref="I22:K22"/>
    <mergeCell ref="I20:K20"/>
    <mergeCell ref="I16:K16"/>
    <mergeCell ref="I17:K17"/>
    <mergeCell ref="I21:K21"/>
    <mergeCell ref="I18:K18"/>
    <mergeCell ref="S18:T18"/>
    <mergeCell ref="S19:T19"/>
    <mergeCell ref="S14:T14"/>
    <mergeCell ref="L22:M22"/>
    <mergeCell ref="S16:T16"/>
    <mergeCell ref="L17:M17"/>
    <mergeCell ref="A33:A38"/>
    <mergeCell ref="S31:T31"/>
    <mergeCell ref="S32:T32"/>
    <mergeCell ref="E39:F39"/>
    <mergeCell ref="E36:F36"/>
    <mergeCell ref="L31:M31"/>
    <mergeCell ref="L32:M32"/>
    <mergeCell ref="S34:T34"/>
    <mergeCell ref="S35:T35"/>
    <mergeCell ref="E34:F34"/>
    <mergeCell ref="L36:M36"/>
    <mergeCell ref="I31:K31"/>
    <mergeCell ref="I32:K32"/>
    <mergeCell ref="S36:T36"/>
    <mergeCell ref="I36:K36"/>
    <mergeCell ref="I34:K34"/>
    <mergeCell ref="I35:K35"/>
    <mergeCell ref="L34:M34"/>
    <mergeCell ref="L35:M35"/>
    <mergeCell ref="A26:A31"/>
    <mergeCell ref="E28:F28"/>
    <mergeCell ref="E29:F29"/>
    <mergeCell ref="I28:K28"/>
    <mergeCell ref="E33:F33"/>
    <mergeCell ref="W46:X46"/>
    <mergeCell ref="S45:T45"/>
    <mergeCell ref="S37:T37"/>
    <mergeCell ref="S38:T38"/>
    <mergeCell ref="S39:T39"/>
    <mergeCell ref="S44:T44"/>
    <mergeCell ref="L45:M45"/>
    <mergeCell ref="L44:M44"/>
    <mergeCell ref="L37:M37"/>
    <mergeCell ref="S33:T33"/>
    <mergeCell ref="L30:M30"/>
    <mergeCell ref="I29:K29"/>
    <mergeCell ref="I27:K27"/>
    <mergeCell ref="E44:F44"/>
    <mergeCell ref="E45:F45"/>
    <mergeCell ref="E37:F37"/>
    <mergeCell ref="E38:F38"/>
    <mergeCell ref="E35:F35"/>
    <mergeCell ref="E32:F32"/>
    <mergeCell ref="E27:F27"/>
    <mergeCell ref="S29:T29"/>
    <mergeCell ref="L27:M27"/>
    <mergeCell ref="L29:M29"/>
    <mergeCell ref="S27:T27"/>
    <mergeCell ref="S28:T28"/>
    <mergeCell ref="L28:M28"/>
    <mergeCell ref="I45:K45"/>
    <mergeCell ref="I37:K37"/>
    <mergeCell ref="I38:K38"/>
    <mergeCell ref="I39:K39"/>
    <mergeCell ref="L39:M39"/>
    <mergeCell ref="I33:K33"/>
    <mergeCell ref="L38:M38"/>
    <mergeCell ref="I30:K30"/>
    <mergeCell ref="I44:K44"/>
    <mergeCell ref="L33:M33"/>
    <mergeCell ref="E21:F21"/>
    <mergeCell ref="E22:F22"/>
    <mergeCell ref="E23:F23"/>
    <mergeCell ref="E18:F18"/>
    <mergeCell ref="E25:F25"/>
    <mergeCell ref="E26:F26"/>
    <mergeCell ref="I26:K26"/>
    <mergeCell ref="S30:T30"/>
    <mergeCell ref="S26:T26"/>
    <mergeCell ref="S20:T20"/>
    <mergeCell ref="S21:T21"/>
    <mergeCell ref="L25:M25"/>
    <mergeCell ref="L19:M19"/>
    <mergeCell ref="S22:T22"/>
    <mergeCell ref="L23:M23"/>
    <mergeCell ref="S23:T23"/>
    <mergeCell ref="S24:T24"/>
    <mergeCell ref="S25:T25"/>
    <mergeCell ref="L24:M24"/>
    <mergeCell ref="L26:M26"/>
    <mergeCell ref="L21:M21"/>
  </mergeCells>
  <phoneticPr fontId="3"/>
  <dataValidations count="2">
    <dataValidation type="decimal" operator="lessThanOrEqual" allowBlank="1" showInputMessage="1" showErrorMessage="1" error="部数を超えています" sqref="X33 D14:D16 D6:D12 X6:X7 D33:D37 H6 H12 H14 H18 H21 D20:D23 H27 H29 H31 H36 Q9:Q10 Q14:Q16 Q12 Q18 Q27 Q29 Q31 Q6:Q7 X14 X18 X21:X23 X27:X29 D18 D26:D29 D31 N6:N7 N9:N10 X9:X10 H23" xr:uid="{00000000-0002-0000-0200-000000000000}">
      <formula1>C6</formula1>
    </dataValidation>
    <dataValidation type="decimal" operator="lessThanOrEqual" allowBlank="1" showInputMessage="1" showErrorMessage="1" error="部数を超えています" sqref="D30 N12 N14 N18 N21:N23 N26:N29 N31 N33 U6 U12 U14 U18 U27 U29 N36:N37 D19 D38 D24" xr:uid="{00000000-0002-0000-0200-000001000000}">
      <formula1>B6</formula1>
    </dataValidation>
  </dataValidations>
  <printOptions horizontalCentered="1"/>
  <pageMargins left="0.27559055118110237" right="0.23622047244094491" top="0.51181102362204722" bottom="0.31496062992125984" header="0.31496062992125984" footer="0.11811023622047245"/>
  <pageSetup paperSize="9" scale="67" orientation="landscape" r:id="rId1"/>
  <headerFooter alignWithMargins="0">
    <oddHeader>&amp;C&amp;"ＭＳ Ｐゴシック,太字"愛 媛 県　折 込 部 数 表</oddHeader>
    <oddFooter>&amp;R株式会社 読宣四国 &amp;8TEL087(888)6133　FAX087(888)6130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indexed="47"/>
  </sheetPr>
  <dimension ref="A1:X55"/>
  <sheetViews>
    <sheetView showZeros="0" zoomScale="68" zoomScaleNormal="68" zoomScaleSheetLayoutView="72" workbookViewId="0">
      <selection activeCell="D6" sqref="D6"/>
    </sheetView>
  </sheetViews>
  <sheetFormatPr defaultRowHeight="11.25" x14ac:dyDescent="0.15"/>
  <cols>
    <col min="1" max="1" width="7.625" style="27" customWidth="1"/>
    <col min="2" max="2" width="12.125" style="27" customWidth="1"/>
    <col min="3" max="3" width="10.625" style="27" customWidth="1"/>
    <col min="4" max="4" width="11.625" style="27" customWidth="1"/>
    <col min="5" max="6" width="5.625" style="27" customWidth="1"/>
    <col min="7" max="7" width="10.625" style="27" customWidth="1"/>
    <col min="8" max="8" width="11.625" style="27" customWidth="1"/>
    <col min="9" max="11" width="3.875" style="27" customWidth="1"/>
    <col min="12" max="12" width="7.125" style="27" customWidth="1"/>
    <col min="13" max="13" width="3.625" style="27" customWidth="1"/>
    <col min="14" max="14" width="11.625" style="27" customWidth="1"/>
    <col min="15" max="15" width="11.5" style="27" customWidth="1"/>
    <col min="16" max="16" width="9.625" style="27" customWidth="1"/>
    <col min="17" max="17" width="11.125" style="27" customWidth="1"/>
    <col min="18" max="18" width="11.625" style="27" customWidth="1"/>
    <col min="19" max="20" width="5.125" style="27" customWidth="1"/>
    <col min="21" max="21" width="11.625" style="27" customWidth="1"/>
    <col min="22" max="22" width="11.5" style="27" customWidth="1"/>
    <col min="23" max="23" width="10.25" style="27" customWidth="1"/>
    <col min="24" max="24" width="11.625" style="27" customWidth="1"/>
    <col min="25" max="25" width="5" style="27" customWidth="1"/>
    <col min="26" max="16384" width="9" style="27"/>
  </cols>
  <sheetData>
    <row r="1" spans="1:24" ht="22.5" customHeight="1" x14ac:dyDescent="0.15">
      <c r="A1" s="702" t="s">
        <v>78</v>
      </c>
      <c r="B1" s="702"/>
      <c r="C1" s="702"/>
      <c r="D1" s="702"/>
      <c r="E1" s="703"/>
      <c r="F1" s="701" t="s">
        <v>191</v>
      </c>
      <c r="G1" s="702"/>
      <c r="H1" s="702"/>
      <c r="I1" s="702"/>
      <c r="J1" s="702"/>
      <c r="K1" s="702"/>
      <c r="L1" s="703"/>
      <c r="M1" s="704" t="s">
        <v>350</v>
      </c>
      <c r="N1" s="705"/>
      <c r="O1" s="704" t="s">
        <v>80</v>
      </c>
      <c r="P1" s="716"/>
      <c r="Q1" s="716"/>
      <c r="R1" s="716"/>
      <c r="S1" s="705"/>
      <c r="T1" s="704" t="s">
        <v>81</v>
      </c>
      <c r="U1" s="716"/>
      <c r="V1" s="716"/>
      <c r="W1" s="716"/>
      <c r="X1" s="716"/>
    </row>
    <row r="2" spans="1:24" ht="30" customHeight="1" x14ac:dyDescent="0.15">
      <c r="A2" s="706">
        <f>市郡別!A3</f>
        <v>0</v>
      </c>
      <c r="B2" s="706"/>
      <c r="C2" s="706"/>
      <c r="D2" s="706"/>
      <c r="E2" s="707"/>
      <c r="F2" s="720">
        <f>SUM(D46,H46,N46,Q46,U46,X46)</f>
        <v>0</v>
      </c>
      <c r="G2" s="721"/>
      <c r="H2" s="721"/>
      <c r="I2" s="722">
        <f>市郡別!P30</f>
        <v>0</v>
      </c>
      <c r="J2" s="722"/>
      <c r="K2" s="722"/>
      <c r="L2" s="723"/>
      <c r="M2" s="724" t="str">
        <f>市郡別!G3</f>
        <v>-</v>
      </c>
      <c r="N2" s="725"/>
      <c r="O2" s="717">
        <f>市郡別!I3</f>
        <v>0</v>
      </c>
      <c r="P2" s="718"/>
      <c r="Q2" s="718"/>
      <c r="R2" s="718"/>
      <c r="S2" s="719"/>
      <c r="T2" s="717">
        <f>市郡別!L3</f>
        <v>0</v>
      </c>
      <c r="U2" s="718"/>
      <c r="V2" s="718"/>
      <c r="W2" s="718"/>
      <c r="X2" s="718"/>
    </row>
    <row r="3" spans="1:24" ht="9" customHeight="1" x14ac:dyDescent="0.15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</row>
    <row r="4" spans="1:24" ht="24.75" customHeight="1" x14ac:dyDescent="0.15">
      <c r="A4" s="713" t="s">
        <v>97</v>
      </c>
      <c r="B4" s="711" t="s">
        <v>66</v>
      </c>
      <c r="C4" s="686"/>
      <c r="D4" s="712"/>
      <c r="E4" s="699" t="s">
        <v>67</v>
      </c>
      <c r="F4" s="699"/>
      <c r="G4" s="699"/>
      <c r="H4" s="699"/>
      <c r="I4" s="711" t="s">
        <v>68</v>
      </c>
      <c r="J4" s="686"/>
      <c r="K4" s="686"/>
      <c r="L4" s="686"/>
      <c r="M4" s="686"/>
      <c r="N4" s="712"/>
      <c r="O4" s="685" t="s">
        <v>69</v>
      </c>
      <c r="P4" s="686"/>
      <c r="Q4" s="687"/>
      <c r="R4" s="711" t="s">
        <v>70</v>
      </c>
      <c r="S4" s="686"/>
      <c r="T4" s="686"/>
      <c r="U4" s="712"/>
      <c r="V4" s="685" t="s">
        <v>71</v>
      </c>
      <c r="W4" s="686"/>
      <c r="X4" s="687"/>
    </row>
    <row r="5" spans="1:24" ht="20.100000000000001" customHeight="1" x14ac:dyDescent="0.15">
      <c r="A5" s="714"/>
      <c r="B5" s="116" t="s">
        <v>73</v>
      </c>
      <c r="C5" s="117" t="s">
        <v>72</v>
      </c>
      <c r="D5" s="118" t="s">
        <v>7</v>
      </c>
      <c r="E5" s="700" t="s">
        <v>73</v>
      </c>
      <c r="F5" s="696"/>
      <c r="G5" s="117" t="s">
        <v>72</v>
      </c>
      <c r="H5" s="119" t="s">
        <v>7</v>
      </c>
      <c r="I5" s="715" t="s">
        <v>73</v>
      </c>
      <c r="J5" s="700"/>
      <c r="K5" s="696"/>
      <c r="L5" s="695" t="s">
        <v>72</v>
      </c>
      <c r="M5" s="696"/>
      <c r="N5" s="118" t="s">
        <v>7</v>
      </c>
      <c r="O5" s="120" t="s">
        <v>73</v>
      </c>
      <c r="P5" s="117" t="s">
        <v>72</v>
      </c>
      <c r="Q5" s="119" t="s">
        <v>7</v>
      </c>
      <c r="R5" s="116" t="s">
        <v>73</v>
      </c>
      <c r="S5" s="695" t="s">
        <v>72</v>
      </c>
      <c r="T5" s="696"/>
      <c r="U5" s="118" t="s">
        <v>7</v>
      </c>
      <c r="V5" s="120" t="s">
        <v>73</v>
      </c>
      <c r="W5" s="117" t="s">
        <v>72</v>
      </c>
      <c r="X5" s="119" t="s">
        <v>7</v>
      </c>
    </row>
    <row r="6" spans="1:24" ht="18" customHeight="1" x14ac:dyDescent="0.15">
      <c r="A6" s="708" t="s">
        <v>86</v>
      </c>
      <c r="B6" s="147" t="s">
        <v>421</v>
      </c>
      <c r="C6" s="271">
        <v>810</v>
      </c>
      <c r="D6" s="223"/>
      <c r="E6" s="789"/>
      <c r="F6" s="689"/>
      <c r="G6" s="271"/>
      <c r="H6" s="524"/>
      <c r="I6" s="688" t="s">
        <v>417</v>
      </c>
      <c r="J6" s="688"/>
      <c r="K6" s="689"/>
      <c r="L6" s="690">
        <v>40</v>
      </c>
      <c r="M6" s="691"/>
      <c r="N6" s="311"/>
      <c r="O6" s="176" t="s">
        <v>458</v>
      </c>
      <c r="P6" s="271">
        <v>20</v>
      </c>
      <c r="Q6" s="244"/>
      <c r="R6" s="452" t="s">
        <v>417</v>
      </c>
      <c r="S6" s="690">
        <v>10</v>
      </c>
      <c r="T6" s="691"/>
      <c r="U6" s="275"/>
      <c r="V6" s="176" t="s">
        <v>417</v>
      </c>
      <c r="W6" s="271">
        <v>20</v>
      </c>
      <c r="X6" s="275"/>
    </row>
    <row r="7" spans="1:24" ht="27" customHeight="1" x14ac:dyDescent="0.15">
      <c r="A7" s="709"/>
      <c r="B7" s="147" t="s">
        <v>422</v>
      </c>
      <c r="C7" s="133">
        <v>1270</v>
      </c>
      <c r="D7" s="223"/>
      <c r="E7" s="657" t="s">
        <v>219</v>
      </c>
      <c r="F7" s="656"/>
      <c r="G7" s="133">
        <v>200</v>
      </c>
      <c r="H7" s="132"/>
      <c r="I7" s="791" t="s">
        <v>418</v>
      </c>
      <c r="J7" s="655"/>
      <c r="K7" s="656"/>
      <c r="L7" s="658">
        <v>60</v>
      </c>
      <c r="M7" s="795"/>
      <c r="N7" s="136"/>
      <c r="O7" s="127" t="s">
        <v>420</v>
      </c>
      <c r="P7" s="133">
        <v>30</v>
      </c>
      <c r="Q7" s="244"/>
      <c r="R7" s="125" t="s">
        <v>420</v>
      </c>
      <c r="S7" s="658">
        <v>20</v>
      </c>
      <c r="T7" s="659"/>
      <c r="U7" s="223"/>
      <c r="V7" s="127" t="s">
        <v>418</v>
      </c>
      <c r="W7" s="133">
        <v>40</v>
      </c>
      <c r="X7" s="223"/>
    </row>
    <row r="8" spans="1:24" ht="18" customHeight="1" x14ac:dyDescent="0.15">
      <c r="A8" s="709"/>
      <c r="B8" s="147" t="s">
        <v>423</v>
      </c>
      <c r="C8" s="133">
        <v>300</v>
      </c>
      <c r="D8" s="223"/>
      <c r="E8" s="657"/>
      <c r="F8" s="656"/>
      <c r="G8" s="133"/>
      <c r="H8" s="140"/>
      <c r="I8" s="655" t="s">
        <v>419</v>
      </c>
      <c r="J8" s="655"/>
      <c r="K8" s="656"/>
      <c r="L8" s="658">
        <v>10</v>
      </c>
      <c r="M8" s="795"/>
      <c r="N8" s="136"/>
      <c r="O8" s="127"/>
      <c r="P8" s="133"/>
      <c r="Q8" s="241"/>
      <c r="R8" s="125"/>
      <c r="S8" s="658"/>
      <c r="T8" s="659"/>
      <c r="U8" s="225"/>
      <c r="V8" s="127" t="s">
        <v>419</v>
      </c>
      <c r="W8" s="133">
        <v>10</v>
      </c>
      <c r="X8" s="223"/>
    </row>
    <row r="9" spans="1:24" ht="18" customHeight="1" thickBot="1" x14ac:dyDescent="0.2">
      <c r="A9" s="709"/>
      <c r="B9" s="147" t="s">
        <v>220</v>
      </c>
      <c r="C9" s="272">
        <v>470</v>
      </c>
      <c r="D9" s="273"/>
      <c r="E9" s="753"/>
      <c r="F9" s="754"/>
      <c r="G9" s="272"/>
      <c r="H9" s="141"/>
      <c r="I9" s="758" t="s">
        <v>235</v>
      </c>
      <c r="J9" s="758"/>
      <c r="K9" s="754"/>
      <c r="L9" s="734">
        <v>10</v>
      </c>
      <c r="M9" s="796"/>
      <c r="N9" s="308"/>
      <c r="O9" s="177"/>
      <c r="P9" s="272"/>
      <c r="Q9" s="310"/>
      <c r="R9" s="179"/>
      <c r="S9" s="734"/>
      <c r="T9" s="735"/>
      <c r="U9" s="269"/>
      <c r="V9" s="177" t="s">
        <v>246</v>
      </c>
      <c r="W9" s="272">
        <v>10</v>
      </c>
      <c r="X9" s="273"/>
    </row>
    <row r="10" spans="1:24" s="166" customFormat="1" ht="18" customHeight="1" thickTop="1" x14ac:dyDescent="0.15">
      <c r="A10" s="475">
        <f>SUM(C10+G10+L10+P10+S10+W10)</f>
        <v>3330</v>
      </c>
      <c r="B10" s="483" t="s">
        <v>9</v>
      </c>
      <c r="C10" s="460">
        <f>SUM(C6:C9)</f>
        <v>2850</v>
      </c>
      <c r="D10" s="484">
        <f>SUM(D6:D9)</f>
        <v>0</v>
      </c>
      <c r="E10" s="786" t="s">
        <v>9</v>
      </c>
      <c r="F10" s="787"/>
      <c r="G10" s="460">
        <f>SUM(G7:G9)</f>
        <v>200</v>
      </c>
      <c r="H10" s="459">
        <f>SUM(H7:H9)</f>
        <v>0</v>
      </c>
      <c r="I10" s="797" t="s">
        <v>9</v>
      </c>
      <c r="J10" s="797"/>
      <c r="K10" s="787"/>
      <c r="L10" s="732">
        <f>SUM(L6:L9)</f>
        <v>120</v>
      </c>
      <c r="M10" s="790"/>
      <c r="N10" s="468">
        <f>SUM(N6:N9)</f>
        <v>0</v>
      </c>
      <c r="O10" s="485" t="s">
        <v>9</v>
      </c>
      <c r="P10" s="460">
        <f>SUM(P6:P9)</f>
        <v>50</v>
      </c>
      <c r="Q10" s="486">
        <f>SUM(Q6:Q9)</f>
        <v>0</v>
      </c>
      <c r="R10" s="483" t="s">
        <v>9</v>
      </c>
      <c r="S10" s="732">
        <f>SUM(S6:T9)</f>
        <v>30</v>
      </c>
      <c r="T10" s="733"/>
      <c r="U10" s="484">
        <f>SUM(U6:U9)</f>
        <v>0</v>
      </c>
      <c r="V10" s="485" t="s">
        <v>9</v>
      </c>
      <c r="W10" s="460">
        <f>SUM(W6:W9)</f>
        <v>80</v>
      </c>
      <c r="X10" s="484">
        <f>SUM(X6:X9)</f>
        <v>0</v>
      </c>
    </row>
    <row r="11" spans="1:24" ht="18" customHeight="1" x14ac:dyDescent="0.15">
      <c r="A11" s="760" t="s">
        <v>112</v>
      </c>
      <c r="B11" s="147" t="s">
        <v>29</v>
      </c>
      <c r="C11" s="272">
        <v>510</v>
      </c>
      <c r="D11" s="273"/>
      <c r="E11" s="784"/>
      <c r="F11" s="785"/>
      <c r="G11" s="301"/>
      <c r="H11" s="525"/>
      <c r="I11" s="798" t="s">
        <v>36</v>
      </c>
      <c r="J11" s="798"/>
      <c r="K11" s="785"/>
      <c r="L11" s="793">
        <v>30</v>
      </c>
      <c r="M11" s="794"/>
      <c r="N11" s="308"/>
      <c r="O11" s="177"/>
      <c r="P11" s="272"/>
      <c r="Q11" s="310"/>
      <c r="R11" s="179"/>
      <c r="S11" s="793"/>
      <c r="T11" s="834"/>
      <c r="U11" s="269"/>
      <c r="V11" s="177" t="s">
        <v>33</v>
      </c>
      <c r="W11" s="272">
        <v>10</v>
      </c>
      <c r="X11" s="273"/>
    </row>
    <row r="12" spans="1:24" ht="18" customHeight="1" x14ac:dyDescent="0.15">
      <c r="A12" s="760"/>
      <c r="B12" s="147" t="s">
        <v>221</v>
      </c>
      <c r="C12" s="236">
        <v>3120</v>
      </c>
      <c r="D12" s="223"/>
      <c r="E12" s="741" t="s">
        <v>221</v>
      </c>
      <c r="F12" s="742"/>
      <c r="G12" s="302">
        <v>700</v>
      </c>
      <c r="H12" s="132"/>
      <c r="I12" s="748" t="s">
        <v>236</v>
      </c>
      <c r="J12" s="748"/>
      <c r="K12" s="742"/>
      <c r="L12" s="730">
        <v>1020</v>
      </c>
      <c r="M12" s="792"/>
      <c r="N12" s="136"/>
      <c r="O12" s="112" t="s">
        <v>221</v>
      </c>
      <c r="P12" s="236">
        <v>90</v>
      </c>
      <c r="Q12" s="244"/>
      <c r="R12" s="147" t="s">
        <v>221</v>
      </c>
      <c r="S12" s="730">
        <v>70</v>
      </c>
      <c r="T12" s="731"/>
      <c r="U12" s="223"/>
      <c r="V12" s="112" t="s">
        <v>245</v>
      </c>
      <c r="W12" s="236">
        <v>140</v>
      </c>
      <c r="X12" s="223"/>
    </row>
    <row r="13" spans="1:24" ht="18" customHeight="1" x14ac:dyDescent="0.15">
      <c r="A13" s="760"/>
      <c r="B13" s="147" t="s">
        <v>222</v>
      </c>
      <c r="C13" s="236">
        <v>430</v>
      </c>
      <c r="D13" s="223"/>
      <c r="E13" s="741"/>
      <c r="F13" s="742"/>
      <c r="G13" s="302"/>
      <c r="H13" s="140"/>
      <c r="I13" s="748"/>
      <c r="J13" s="748"/>
      <c r="K13" s="742"/>
      <c r="L13" s="730"/>
      <c r="M13" s="792"/>
      <c r="N13" s="137"/>
      <c r="O13" s="112"/>
      <c r="P13" s="236"/>
      <c r="Q13" s="241"/>
      <c r="R13" s="147"/>
      <c r="S13" s="730"/>
      <c r="T13" s="731"/>
      <c r="U13" s="225"/>
      <c r="V13" s="112"/>
      <c r="W13" s="236"/>
      <c r="X13" s="447"/>
    </row>
    <row r="14" spans="1:24" ht="18" customHeight="1" x14ac:dyDescent="0.15">
      <c r="A14" s="760"/>
      <c r="B14" s="147" t="s">
        <v>223</v>
      </c>
      <c r="C14" s="236">
        <v>1010</v>
      </c>
      <c r="D14" s="223"/>
      <c r="E14" s="741"/>
      <c r="F14" s="742"/>
      <c r="G14" s="236"/>
      <c r="H14" s="140"/>
      <c r="I14" s="748" t="s">
        <v>237</v>
      </c>
      <c r="J14" s="748"/>
      <c r="K14" s="742"/>
      <c r="L14" s="730">
        <v>20</v>
      </c>
      <c r="M14" s="792"/>
      <c r="N14" s="136"/>
      <c r="O14" s="112"/>
      <c r="P14" s="236"/>
      <c r="Q14" s="241"/>
      <c r="R14" s="147"/>
      <c r="S14" s="730"/>
      <c r="T14" s="731"/>
      <c r="U14" s="225"/>
      <c r="V14" s="112"/>
      <c r="W14" s="236"/>
      <c r="X14" s="447"/>
    </row>
    <row r="15" spans="1:24" ht="18" customHeight="1" x14ac:dyDescent="0.15">
      <c r="A15" s="760"/>
      <c r="B15" s="147" t="s">
        <v>224</v>
      </c>
      <c r="C15" s="585" t="s">
        <v>506</v>
      </c>
      <c r="D15" s="447"/>
      <c r="E15" s="741" t="s">
        <v>224</v>
      </c>
      <c r="F15" s="742"/>
      <c r="G15" s="302">
        <v>150</v>
      </c>
      <c r="H15" s="132"/>
      <c r="I15" s="748" t="s">
        <v>108</v>
      </c>
      <c r="J15" s="748"/>
      <c r="K15" s="742"/>
      <c r="L15" s="730">
        <v>50</v>
      </c>
      <c r="M15" s="792"/>
      <c r="N15" s="136"/>
      <c r="O15" s="112"/>
      <c r="P15" s="236"/>
      <c r="Q15" s="241"/>
      <c r="R15" s="147"/>
      <c r="S15" s="730"/>
      <c r="T15" s="731"/>
      <c r="U15" s="225"/>
      <c r="V15" s="112" t="s">
        <v>411</v>
      </c>
      <c r="W15" s="254" t="s">
        <v>496</v>
      </c>
      <c r="X15" s="447"/>
    </row>
    <row r="16" spans="1:24" ht="18" customHeight="1" x14ac:dyDescent="0.15">
      <c r="A16" s="760"/>
      <c r="B16" s="147" t="s">
        <v>225</v>
      </c>
      <c r="C16" s="236">
        <v>140</v>
      </c>
      <c r="D16" s="223"/>
      <c r="E16" s="741"/>
      <c r="F16" s="742"/>
      <c r="G16" s="302"/>
      <c r="H16" s="140"/>
      <c r="I16" s="748" t="s">
        <v>238</v>
      </c>
      <c r="J16" s="748"/>
      <c r="K16" s="742"/>
      <c r="L16" s="726" t="s">
        <v>177</v>
      </c>
      <c r="M16" s="814"/>
      <c r="N16" s="245"/>
      <c r="O16" s="112"/>
      <c r="P16" s="236"/>
      <c r="Q16" s="241"/>
      <c r="R16" s="147"/>
      <c r="S16" s="730"/>
      <c r="T16" s="731"/>
      <c r="U16" s="225"/>
      <c r="V16" s="112" t="s">
        <v>238</v>
      </c>
      <c r="W16" s="254" t="s">
        <v>177</v>
      </c>
      <c r="X16" s="447"/>
    </row>
    <row r="17" spans="1:24" ht="18" customHeight="1" x14ac:dyDescent="0.15">
      <c r="A17" s="760"/>
      <c r="B17" s="147" t="s">
        <v>226</v>
      </c>
      <c r="C17" s="236">
        <v>880</v>
      </c>
      <c r="D17" s="223"/>
      <c r="E17" s="741" t="s">
        <v>232</v>
      </c>
      <c r="F17" s="742"/>
      <c r="G17" s="236">
        <v>170</v>
      </c>
      <c r="H17" s="132"/>
      <c r="I17" s="749" t="s">
        <v>577</v>
      </c>
      <c r="J17" s="748"/>
      <c r="K17" s="742"/>
      <c r="L17" s="730">
        <v>40</v>
      </c>
      <c r="M17" s="792"/>
      <c r="N17" s="136"/>
      <c r="O17" s="588" t="s">
        <v>577</v>
      </c>
      <c r="P17" s="236">
        <v>20</v>
      </c>
      <c r="Q17" s="244"/>
      <c r="R17" s="147" t="s">
        <v>243</v>
      </c>
      <c r="S17" s="730">
        <v>20</v>
      </c>
      <c r="T17" s="731"/>
      <c r="U17" s="223"/>
      <c r="V17" s="588" t="s">
        <v>578</v>
      </c>
      <c r="W17" s="236">
        <v>50</v>
      </c>
      <c r="X17" s="223"/>
    </row>
    <row r="18" spans="1:24" ht="17.25" x14ac:dyDescent="0.15">
      <c r="A18" s="760"/>
      <c r="B18" s="419" t="s">
        <v>396</v>
      </c>
      <c r="C18" s="236">
        <v>210</v>
      </c>
      <c r="D18" s="223"/>
      <c r="E18" s="741"/>
      <c r="F18" s="742"/>
      <c r="G18" s="236"/>
      <c r="H18" s="140"/>
      <c r="I18" s="817" t="s">
        <v>395</v>
      </c>
      <c r="J18" s="812"/>
      <c r="K18" s="813"/>
      <c r="L18" s="730">
        <v>10</v>
      </c>
      <c r="M18" s="792"/>
      <c r="N18" s="136"/>
      <c r="O18" s="112"/>
      <c r="P18" s="236"/>
      <c r="Q18" s="241"/>
      <c r="R18" s="147"/>
      <c r="S18" s="730"/>
      <c r="T18" s="731"/>
      <c r="U18" s="225"/>
      <c r="V18" s="419" t="s">
        <v>394</v>
      </c>
      <c r="W18" s="236">
        <v>10</v>
      </c>
      <c r="X18" s="223"/>
    </row>
    <row r="19" spans="1:24" ht="18" customHeight="1" x14ac:dyDescent="0.15">
      <c r="A19" s="760"/>
      <c r="B19" s="147" t="s">
        <v>28</v>
      </c>
      <c r="C19" s="236">
        <v>330</v>
      </c>
      <c r="D19" s="223"/>
      <c r="E19" s="741"/>
      <c r="F19" s="742"/>
      <c r="G19" s="236"/>
      <c r="H19" s="140"/>
      <c r="I19" s="749" t="s">
        <v>550</v>
      </c>
      <c r="J19" s="748"/>
      <c r="K19" s="742"/>
      <c r="L19" s="730">
        <v>10</v>
      </c>
      <c r="M19" s="792"/>
      <c r="N19" s="136"/>
      <c r="O19" s="112"/>
      <c r="P19" s="236"/>
      <c r="Q19" s="241"/>
      <c r="R19" s="147"/>
      <c r="S19" s="730"/>
      <c r="T19" s="731"/>
      <c r="U19" s="225"/>
      <c r="V19" s="540" t="s">
        <v>550</v>
      </c>
      <c r="W19" s="236">
        <v>10</v>
      </c>
      <c r="X19" s="223"/>
    </row>
    <row r="20" spans="1:24" ht="18" customHeight="1" thickBot="1" x14ac:dyDescent="0.2">
      <c r="A20" s="760"/>
      <c r="B20" s="147" t="s">
        <v>227</v>
      </c>
      <c r="C20" s="272">
        <v>100</v>
      </c>
      <c r="D20" s="223"/>
      <c r="E20" s="753"/>
      <c r="F20" s="754"/>
      <c r="G20" s="272"/>
      <c r="H20" s="141"/>
      <c r="I20" s="818" t="s">
        <v>551</v>
      </c>
      <c r="J20" s="758"/>
      <c r="K20" s="754"/>
      <c r="L20" s="734">
        <v>10</v>
      </c>
      <c r="M20" s="796"/>
      <c r="N20" s="136"/>
      <c r="O20" s="177"/>
      <c r="P20" s="272"/>
      <c r="Q20" s="310"/>
      <c r="R20" s="179"/>
      <c r="S20" s="734"/>
      <c r="T20" s="735"/>
      <c r="U20" s="269"/>
      <c r="V20" s="177"/>
      <c r="W20" s="272"/>
      <c r="X20" s="269"/>
    </row>
    <row r="21" spans="1:24" s="166" customFormat="1" ht="18" customHeight="1" thickTop="1" x14ac:dyDescent="0.15">
      <c r="A21" s="475">
        <f>SUM(C21+G21+L21+P21+S21+W21)</f>
        <v>9360</v>
      </c>
      <c r="B21" s="483" t="s">
        <v>9</v>
      </c>
      <c r="C21" s="460">
        <f>SUM(C11:C20)</f>
        <v>6730</v>
      </c>
      <c r="D21" s="484">
        <f>SUM(D11:D20)</f>
        <v>0</v>
      </c>
      <c r="E21" s="786" t="s">
        <v>9</v>
      </c>
      <c r="F21" s="787"/>
      <c r="G21" s="458">
        <f>SUM(G12:G17)</f>
        <v>1020</v>
      </c>
      <c r="H21" s="459">
        <f>SUM(H11:H17)</f>
        <v>0</v>
      </c>
      <c r="I21" s="797" t="s">
        <v>9</v>
      </c>
      <c r="J21" s="797"/>
      <c r="K21" s="787"/>
      <c r="L21" s="732">
        <f>SUM(L11:M20)</f>
        <v>1190</v>
      </c>
      <c r="M21" s="790"/>
      <c r="N21" s="468">
        <f>SUM(N11:N20)</f>
        <v>0</v>
      </c>
      <c r="O21" s="485" t="s">
        <v>9</v>
      </c>
      <c r="P21" s="460">
        <f>SUM(P12:P17)</f>
        <v>110</v>
      </c>
      <c r="Q21" s="486">
        <f>SUM(Q11:Q17)</f>
        <v>0</v>
      </c>
      <c r="R21" s="483" t="s">
        <v>9</v>
      </c>
      <c r="S21" s="732">
        <f>SUM(S12:S17)</f>
        <v>90</v>
      </c>
      <c r="T21" s="733"/>
      <c r="U21" s="484">
        <f>SUM(U11:U19)</f>
        <v>0</v>
      </c>
      <c r="V21" s="485" t="s">
        <v>9</v>
      </c>
      <c r="W21" s="460">
        <f>SUM(W11:W19)</f>
        <v>220</v>
      </c>
      <c r="X21" s="484">
        <f>SUM(X11:X20)</f>
        <v>0</v>
      </c>
    </row>
    <row r="22" spans="1:24" ht="17.25" x14ac:dyDescent="0.15">
      <c r="A22" s="767" t="s">
        <v>2</v>
      </c>
      <c r="B22" s="419" t="s">
        <v>397</v>
      </c>
      <c r="C22" s="274">
        <v>2230</v>
      </c>
      <c r="D22" s="275"/>
      <c r="E22" s="743" t="s">
        <v>181</v>
      </c>
      <c r="F22" s="744"/>
      <c r="G22" s="303">
        <v>850</v>
      </c>
      <c r="H22" s="249"/>
      <c r="I22" s="826" t="s">
        <v>534</v>
      </c>
      <c r="J22" s="826"/>
      <c r="K22" s="827"/>
      <c r="L22" s="736">
        <v>240</v>
      </c>
      <c r="M22" s="799"/>
      <c r="N22" s="309"/>
      <c r="O22" s="178" t="s">
        <v>31</v>
      </c>
      <c r="P22" s="568" t="s">
        <v>542</v>
      </c>
      <c r="Q22" s="570"/>
      <c r="R22" s="180" t="s">
        <v>424</v>
      </c>
      <c r="S22" s="736">
        <v>50</v>
      </c>
      <c r="T22" s="737"/>
      <c r="U22" s="275"/>
      <c r="V22" s="178" t="s">
        <v>85</v>
      </c>
      <c r="W22" s="568" t="s">
        <v>538</v>
      </c>
      <c r="X22" s="447"/>
    </row>
    <row r="23" spans="1:24" ht="17.25" x14ac:dyDescent="0.15">
      <c r="A23" s="760"/>
      <c r="B23" s="419" t="s">
        <v>398</v>
      </c>
      <c r="C23" s="236">
        <v>1790</v>
      </c>
      <c r="D23" s="223"/>
      <c r="E23" s="741"/>
      <c r="F23" s="742"/>
      <c r="G23" s="302"/>
      <c r="H23" s="140"/>
      <c r="I23" s="817" t="s">
        <v>393</v>
      </c>
      <c r="J23" s="812"/>
      <c r="K23" s="813"/>
      <c r="L23" s="730">
        <v>170</v>
      </c>
      <c r="M23" s="792"/>
      <c r="N23" s="136"/>
      <c r="O23" s="419" t="s">
        <v>392</v>
      </c>
      <c r="P23" s="236">
        <v>80</v>
      </c>
      <c r="Q23" s="132"/>
      <c r="R23" s="147"/>
      <c r="S23" s="730"/>
      <c r="T23" s="731"/>
      <c r="U23" s="225"/>
      <c r="V23" s="419" t="s">
        <v>392</v>
      </c>
      <c r="W23" s="236">
        <v>110</v>
      </c>
      <c r="X23" s="223"/>
    </row>
    <row r="24" spans="1:24" ht="17.25" customHeight="1" x14ac:dyDescent="0.15">
      <c r="A24" s="760"/>
      <c r="B24" s="147" t="s">
        <v>228</v>
      </c>
      <c r="C24" s="236">
        <v>230</v>
      </c>
      <c r="D24" s="223"/>
      <c r="E24" s="741"/>
      <c r="F24" s="742"/>
      <c r="G24" s="302"/>
      <c r="H24" s="140"/>
      <c r="I24" s="749" t="s">
        <v>535</v>
      </c>
      <c r="J24" s="748"/>
      <c r="K24" s="742"/>
      <c r="L24" s="730">
        <v>20</v>
      </c>
      <c r="M24" s="792"/>
      <c r="N24" s="136"/>
      <c r="O24" s="419" t="s">
        <v>393</v>
      </c>
      <c r="P24" s="236">
        <v>60</v>
      </c>
      <c r="Q24" s="132"/>
      <c r="R24" s="147"/>
      <c r="S24" s="730"/>
      <c r="T24" s="731"/>
      <c r="U24" s="225"/>
      <c r="V24" s="419" t="s">
        <v>393</v>
      </c>
      <c r="W24" s="236">
        <v>50</v>
      </c>
      <c r="X24" s="223"/>
    </row>
    <row r="25" spans="1:24" ht="18" customHeight="1" x14ac:dyDescent="0.15">
      <c r="A25" s="760"/>
      <c r="B25" s="566" t="s">
        <v>532</v>
      </c>
      <c r="C25" s="236">
        <v>1690</v>
      </c>
      <c r="D25" s="223"/>
      <c r="E25" s="753" t="s">
        <v>32</v>
      </c>
      <c r="F25" s="788"/>
      <c r="G25" s="236">
        <v>150</v>
      </c>
      <c r="H25" s="135"/>
      <c r="I25" s="818" t="s">
        <v>536</v>
      </c>
      <c r="J25" s="758"/>
      <c r="K25" s="754"/>
      <c r="L25" s="734">
        <v>80</v>
      </c>
      <c r="M25" s="796"/>
      <c r="N25" s="136"/>
      <c r="O25" s="569" t="s">
        <v>634</v>
      </c>
      <c r="P25" s="272">
        <v>90</v>
      </c>
      <c r="Q25" s="571"/>
      <c r="R25" s="147"/>
      <c r="S25" s="730"/>
      <c r="T25" s="731"/>
      <c r="U25" s="225"/>
      <c r="V25" s="567" t="s">
        <v>539</v>
      </c>
      <c r="W25" s="236">
        <v>70</v>
      </c>
      <c r="X25" s="223"/>
    </row>
    <row r="26" spans="1:24" ht="18" customHeight="1" thickBot="1" x14ac:dyDescent="0.2">
      <c r="A26" s="760"/>
      <c r="B26" s="84"/>
      <c r="C26" s="272"/>
      <c r="D26" s="276">
        <f>C26</f>
        <v>0</v>
      </c>
      <c r="E26" s="741"/>
      <c r="F26" s="748"/>
      <c r="G26" s="304"/>
      <c r="H26" s="251"/>
      <c r="I26" s="748"/>
      <c r="J26" s="748"/>
      <c r="K26" s="742"/>
      <c r="L26" s="730"/>
      <c r="M26" s="792"/>
      <c r="N26" s="137"/>
      <c r="O26" s="228"/>
      <c r="P26" s="313"/>
      <c r="Q26" s="572"/>
      <c r="R26" s="84"/>
      <c r="S26" s="734"/>
      <c r="T26" s="735"/>
      <c r="U26" s="269"/>
      <c r="V26" s="85"/>
      <c r="W26" s="272"/>
      <c r="X26" s="269"/>
    </row>
    <row r="27" spans="1:24" s="166" customFormat="1" ht="18" customHeight="1" thickTop="1" x14ac:dyDescent="0.15">
      <c r="A27" s="475">
        <f>SUM(C27+G27+L27+P27+S27+W27)</f>
        <v>7960</v>
      </c>
      <c r="B27" s="483" t="s">
        <v>9</v>
      </c>
      <c r="C27" s="460">
        <f>SUM(C22:C26)</f>
        <v>5940</v>
      </c>
      <c r="D27" s="484">
        <f>SUM(D22:D26)</f>
        <v>0</v>
      </c>
      <c r="E27" s="786" t="s">
        <v>9</v>
      </c>
      <c r="F27" s="787"/>
      <c r="G27" s="487">
        <f>SUM(G22:G25)</f>
        <v>1000</v>
      </c>
      <c r="H27" s="459">
        <f>SUM(H22:H25)</f>
        <v>0</v>
      </c>
      <c r="I27" s="797" t="s">
        <v>9</v>
      </c>
      <c r="J27" s="797"/>
      <c r="K27" s="787"/>
      <c r="L27" s="732">
        <f>SUM(L22:L25)</f>
        <v>510</v>
      </c>
      <c r="M27" s="790"/>
      <c r="N27" s="468">
        <f>SUM(N22:N25)</f>
        <v>0</v>
      </c>
      <c r="O27" s="485" t="s">
        <v>9</v>
      </c>
      <c r="P27" s="460">
        <f>SUM(P22:P25)</f>
        <v>230</v>
      </c>
      <c r="Q27" s="486">
        <f>SUM(Q22:Q25)</f>
        <v>0</v>
      </c>
      <c r="R27" s="483" t="s">
        <v>9</v>
      </c>
      <c r="S27" s="732">
        <f>SUM(S22:S24)</f>
        <v>50</v>
      </c>
      <c r="T27" s="733"/>
      <c r="U27" s="484">
        <f>SUM(U22:U26)</f>
        <v>0</v>
      </c>
      <c r="V27" s="485" t="s">
        <v>9</v>
      </c>
      <c r="W27" s="460">
        <f>SUM(W22:W25)</f>
        <v>230</v>
      </c>
      <c r="X27" s="484">
        <f>SUM(X22:X26)</f>
        <v>0</v>
      </c>
    </row>
    <row r="28" spans="1:24" ht="18" customHeight="1" x14ac:dyDescent="0.15">
      <c r="A28" s="771" t="s">
        <v>111</v>
      </c>
      <c r="B28" s="147" t="s">
        <v>229</v>
      </c>
      <c r="C28" s="272">
        <v>640</v>
      </c>
      <c r="D28" s="273"/>
      <c r="E28" s="800" t="s">
        <v>622</v>
      </c>
      <c r="F28" s="801"/>
      <c r="G28" s="272">
        <v>40</v>
      </c>
      <c r="H28" s="249"/>
      <c r="I28" s="823" t="s">
        <v>242</v>
      </c>
      <c r="J28" s="798"/>
      <c r="K28" s="785"/>
      <c r="L28" s="793">
        <v>20</v>
      </c>
      <c r="M28" s="794"/>
      <c r="N28" s="308"/>
      <c r="O28" s="177" t="s">
        <v>242</v>
      </c>
      <c r="P28" s="272">
        <v>30</v>
      </c>
      <c r="Q28" s="312"/>
      <c r="R28" s="179" t="s">
        <v>242</v>
      </c>
      <c r="S28" s="793">
        <v>10</v>
      </c>
      <c r="T28" s="834"/>
      <c r="U28" s="273"/>
      <c r="V28" s="569" t="s">
        <v>242</v>
      </c>
      <c r="W28" s="272">
        <v>20</v>
      </c>
      <c r="X28" s="223"/>
    </row>
    <row r="29" spans="1:24" ht="18" customHeight="1" x14ac:dyDescent="0.15">
      <c r="A29" s="771"/>
      <c r="B29" s="147" t="s">
        <v>230</v>
      </c>
      <c r="C29" s="236">
        <v>310</v>
      </c>
      <c r="D29" s="223"/>
      <c r="E29" s="808" t="s">
        <v>623</v>
      </c>
      <c r="F29" s="809"/>
      <c r="G29" s="236">
        <v>10</v>
      </c>
      <c r="H29" s="135"/>
      <c r="I29" s="748" t="s">
        <v>239</v>
      </c>
      <c r="J29" s="748"/>
      <c r="K29" s="742"/>
      <c r="L29" s="730">
        <v>10</v>
      </c>
      <c r="M29" s="792"/>
      <c r="N29" s="136"/>
      <c r="O29" s="112"/>
      <c r="P29" s="236"/>
      <c r="Q29" s="241"/>
      <c r="R29" s="147"/>
      <c r="S29" s="730"/>
      <c r="T29" s="731"/>
      <c r="U29" s="225"/>
      <c r="V29" s="567" t="s">
        <v>239</v>
      </c>
      <c r="W29" s="236">
        <v>10</v>
      </c>
      <c r="X29" s="223"/>
    </row>
    <row r="30" spans="1:24" ht="18" customHeight="1" x14ac:dyDescent="0.15">
      <c r="A30" s="771"/>
      <c r="B30" s="566" t="s">
        <v>533</v>
      </c>
      <c r="C30" s="236">
        <v>330</v>
      </c>
      <c r="D30" s="223"/>
      <c r="E30" s="808"/>
      <c r="F30" s="809"/>
      <c r="G30" s="236"/>
      <c r="H30" s="526"/>
      <c r="I30" s="749" t="s">
        <v>507</v>
      </c>
      <c r="J30" s="748"/>
      <c r="K30" s="742"/>
      <c r="L30" s="730">
        <v>20</v>
      </c>
      <c r="M30" s="792"/>
      <c r="N30" s="136"/>
      <c r="O30" s="112"/>
      <c r="P30" s="236"/>
      <c r="Q30" s="241"/>
      <c r="R30" s="147"/>
      <c r="S30" s="730"/>
      <c r="T30" s="731"/>
      <c r="U30" s="225"/>
      <c r="V30" s="540" t="s">
        <v>507</v>
      </c>
      <c r="W30" s="236">
        <v>10</v>
      </c>
      <c r="X30" s="223"/>
    </row>
    <row r="31" spans="1:24" ht="18" customHeight="1" thickBot="1" x14ac:dyDescent="0.2">
      <c r="A31" s="771"/>
      <c r="B31" s="147" t="s">
        <v>231</v>
      </c>
      <c r="C31" s="272">
        <v>500</v>
      </c>
      <c r="D31" s="223"/>
      <c r="E31" s="810" t="s">
        <v>624</v>
      </c>
      <c r="F31" s="811"/>
      <c r="G31" s="272">
        <v>20</v>
      </c>
      <c r="H31" s="135"/>
      <c r="I31" s="758" t="s">
        <v>240</v>
      </c>
      <c r="J31" s="758"/>
      <c r="K31" s="754"/>
      <c r="L31" s="734">
        <v>20</v>
      </c>
      <c r="M31" s="796"/>
      <c r="N31" s="136"/>
      <c r="O31" s="177"/>
      <c r="P31" s="272"/>
      <c r="Q31" s="310"/>
      <c r="R31" s="179"/>
      <c r="S31" s="734"/>
      <c r="T31" s="735"/>
      <c r="U31" s="269"/>
      <c r="V31" s="177" t="s">
        <v>240</v>
      </c>
      <c r="W31" s="272">
        <v>10</v>
      </c>
      <c r="X31" s="273"/>
    </row>
    <row r="32" spans="1:24" s="166" customFormat="1" ht="18" customHeight="1" thickTop="1" x14ac:dyDescent="0.15">
      <c r="A32" s="475">
        <f>SUM(C32+G32+L32+P32+S32+W32)</f>
        <v>2010</v>
      </c>
      <c r="B32" s="483" t="s">
        <v>9</v>
      </c>
      <c r="C32" s="460">
        <f>SUM(C28:C31)</f>
        <v>1780</v>
      </c>
      <c r="D32" s="484">
        <f>SUM(D28:D31)</f>
        <v>0</v>
      </c>
      <c r="E32" s="802"/>
      <c r="F32" s="803"/>
      <c r="G32" s="458">
        <f>SUM(G28:G31)</f>
        <v>70</v>
      </c>
      <c r="H32" s="459">
        <f>SUM(H28:H31)</f>
        <v>0</v>
      </c>
      <c r="I32" s="797" t="s">
        <v>9</v>
      </c>
      <c r="J32" s="797"/>
      <c r="K32" s="787"/>
      <c r="L32" s="732">
        <f>SUM(L28:L31)</f>
        <v>70</v>
      </c>
      <c r="M32" s="790"/>
      <c r="N32" s="468">
        <f>SUM(N28:N31)</f>
        <v>0</v>
      </c>
      <c r="O32" s="485" t="s">
        <v>9</v>
      </c>
      <c r="P32" s="460">
        <f>SUM(P28:P31)</f>
        <v>30</v>
      </c>
      <c r="Q32" s="475">
        <f>SUM(Q28:Q31)</f>
        <v>0</v>
      </c>
      <c r="R32" s="483" t="s">
        <v>9</v>
      </c>
      <c r="S32" s="732">
        <f>SUM(S28:S31)</f>
        <v>10</v>
      </c>
      <c r="T32" s="733"/>
      <c r="U32" s="484">
        <f>SUM(U28:U31)</f>
        <v>0</v>
      </c>
      <c r="V32" s="485" t="s">
        <v>9</v>
      </c>
      <c r="W32" s="460">
        <f>SUM(W28:W31)</f>
        <v>50</v>
      </c>
      <c r="X32" s="484">
        <f>SUM(X28:X31)</f>
        <v>0</v>
      </c>
    </row>
    <row r="33" spans="1:24" ht="18" customHeight="1" x14ac:dyDescent="0.15">
      <c r="A33" s="767" t="s">
        <v>113</v>
      </c>
      <c r="B33" s="147" t="s">
        <v>216</v>
      </c>
      <c r="C33" s="274">
        <v>1330</v>
      </c>
      <c r="D33" s="275"/>
      <c r="E33" s="743" t="s">
        <v>216</v>
      </c>
      <c r="F33" s="744"/>
      <c r="G33" s="274">
        <v>180</v>
      </c>
      <c r="H33" s="249"/>
      <c r="I33" s="747" t="s">
        <v>216</v>
      </c>
      <c r="J33" s="828"/>
      <c r="K33" s="774"/>
      <c r="L33" s="736">
        <v>140</v>
      </c>
      <c r="M33" s="799"/>
      <c r="N33" s="309"/>
      <c r="O33" s="178" t="s">
        <v>446</v>
      </c>
      <c r="P33" s="274">
        <v>50</v>
      </c>
      <c r="Q33" s="311"/>
      <c r="R33" s="180" t="s">
        <v>431</v>
      </c>
      <c r="S33" s="736">
        <v>10</v>
      </c>
      <c r="T33" s="737"/>
      <c r="U33" s="275"/>
      <c r="V33" s="181" t="s">
        <v>431</v>
      </c>
      <c r="W33" s="274">
        <v>30</v>
      </c>
      <c r="X33" s="275"/>
    </row>
    <row r="34" spans="1:24" ht="18" customHeight="1" x14ac:dyDescent="0.15">
      <c r="A34" s="760"/>
      <c r="B34" s="593" t="s">
        <v>599</v>
      </c>
      <c r="C34" s="236">
        <v>3090</v>
      </c>
      <c r="D34" s="223"/>
      <c r="E34" s="741" t="s">
        <v>30</v>
      </c>
      <c r="F34" s="742"/>
      <c r="G34" s="236">
        <v>550</v>
      </c>
      <c r="H34" s="132"/>
      <c r="I34" s="748" t="s">
        <v>35</v>
      </c>
      <c r="J34" s="748"/>
      <c r="K34" s="742"/>
      <c r="L34" s="730">
        <v>220</v>
      </c>
      <c r="M34" s="792"/>
      <c r="N34" s="136"/>
      <c r="O34" s="71"/>
      <c r="P34" s="236"/>
      <c r="Q34" s="241"/>
      <c r="R34" s="151" t="s">
        <v>34</v>
      </c>
      <c r="S34" s="730">
        <v>20</v>
      </c>
      <c r="T34" s="731"/>
      <c r="U34" s="223"/>
      <c r="V34" s="151" t="s">
        <v>34</v>
      </c>
      <c r="W34" s="236">
        <v>70</v>
      </c>
      <c r="X34" s="223"/>
    </row>
    <row r="35" spans="1:24" ht="18" customHeight="1" x14ac:dyDescent="0.15">
      <c r="A35" s="760"/>
      <c r="B35" s="315" t="s">
        <v>247</v>
      </c>
      <c r="C35" s="254" t="s">
        <v>496</v>
      </c>
      <c r="D35" s="447"/>
      <c r="E35" s="741"/>
      <c r="F35" s="742"/>
      <c r="G35" s="236"/>
      <c r="H35" s="140"/>
      <c r="I35" s="812" t="s">
        <v>512</v>
      </c>
      <c r="J35" s="824"/>
      <c r="K35" s="825"/>
      <c r="L35" s="730">
        <v>30</v>
      </c>
      <c r="M35" s="792"/>
      <c r="N35" s="136"/>
      <c r="O35" s="71"/>
      <c r="P35" s="236"/>
      <c r="Q35" s="241"/>
      <c r="R35" s="147"/>
      <c r="S35" s="730"/>
      <c r="T35" s="731"/>
      <c r="U35" s="225"/>
      <c r="V35" s="420" t="s">
        <v>514</v>
      </c>
      <c r="W35" s="236">
        <v>20</v>
      </c>
      <c r="X35" s="223"/>
    </row>
    <row r="36" spans="1:24" ht="18" customHeight="1" x14ac:dyDescent="0.15">
      <c r="A36" s="760"/>
      <c r="B36" s="577" t="s">
        <v>563</v>
      </c>
      <c r="C36" s="236">
        <v>590</v>
      </c>
      <c r="D36" s="223"/>
      <c r="E36" s="741"/>
      <c r="F36" s="742"/>
      <c r="G36" s="236"/>
      <c r="H36" s="140"/>
      <c r="I36" s="749" t="s">
        <v>564</v>
      </c>
      <c r="J36" s="748"/>
      <c r="K36" s="742"/>
      <c r="L36" s="730">
        <v>100</v>
      </c>
      <c r="M36" s="792"/>
      <c r="N36" s="136"/>
      <c r="O36" s="71"/>
      <c r="P36" s="236"/>
      <c r="Q36" s="241"/>
      <c r="R36" s="147"/>
      <c r="S36" s="730"/>
      <c r="T36" s="731"/>
      <c r="U36" s="225"/>
      <c r="V36" s="583" t="s">
        <v>565</v>
      </c>
      <c r="W36" s="236">
        <v>10</v>
      </c>
      <c r="X36" s="223"/>
    </row>
    <row r="37" spans="1:24" ht="18" customHeight="1" x14ac:dyDescent="0.15">
      <c r="A37" s="760"/>
      <c r="B37" s="147" t="s">
        <v>217</v>
      </c>
      <c r="C37" s="585" t="s">
        <v>567</v>
      </c>
      <c r="D37" s="447"/>
      <c r="E37" s="741" t="s">
        <v>233</v>
      </c>
      <c r="F37" s="742"/>
      <c r="G37" s="236">
        <v>100</v>
      </c>
      <c r="H37" s="132"/>
      <c r="I37" s="748" t="s">
        <v>241</v>
      </c>
      <c r="J37" s="748"/>
      <c r="K37" s="742"/>
      <c r="L37" s="726" t="s">
        <v>177</v>
      </c>
      <c r="M37" s="814"/>
      <c r="N37" s="245"/>
      <c r="O37" s="71"/>
      <c r="P37" s="236"/>
      <c r="Q37" s="241"/>
      <c r="R37" s="147"/>
      <c r="S37" s="730"/>
      <c r="T37" s="731"/>
      <c r="U37" s="225"/>
      <c r="V37" s="151" t="s">
        <v>241</v>
      </c>
      <c r="W37" s="585" t="s">
        <v>567</v>
      </c>
      <c r="X37" s="447"/>
    </row>
    <row r="38" spans="1:24" ht="18" customHeight="1" x14ac:dyDescent="0.15">
      <c r="A38" s="760"/>
      <c r="B38" s="147" t="s">
        <v>495</v>
      </c>
      <c r="C38" s="236">
        <v>1580</v>
      </c>
      <c r="D38" s="223"/>
      <c r="E38" s="808" t="s">
        <v>234</v>
      </c>
      <c r="F38" s="742"/>
      <c r="G38" s="236">
        <v>250</v>
      </c>
      <c r="H38" s="132"/>
      <c r="I38" s="748" t="s">
        <v>234</v>
      </c>
      <c r="J38" s="748"/>
      <c r="K38" s="742"/>
      <c r="L38" s="730">
        <v>80</v>
      </c>
      <c r="M38" s="792"/>
      <c r="N38" s="136"/>
      <c r="O38" s="71"/>
      <c r="P38" s="236"/>
      <c r="Q38" s="241"/>
      <c r="R38" s="566" t="s">
        <v>537</v>
      </c>
      <c r="S38" s="730">
        <v>10</v>
      </c>
      <c r="T38" s="731"/>
      <c r="U38" s="223"/>
      <c r="V38" s="151" t="s">
        <v>244</v>
      </c>
      <c r="W38" s="236">
        <v>30</v>
      </c>
      <c r="X38" s="223"/>
    </row>
    <row r="39" spans="1:24" ht="18" customHeight="1" x14ac:dyDescent="0.15">
      <c r="A39" s="760"/>
      <c r="B39" s="147" t="s">
        <v>218</v>
      </c>
      <c r="C39" s="254" t="s">
        <v>493</v>
      </c>
      <c r="D39" s="447"/>
      <c r="E39" s="741"/>
      <c r="F39" s="742"/>
      <c r="G39" s="236"/>
      <c r="H39" s="140"/>
      <c r="I39" s="748" t="s">
        <v>494</v>
      </c>
      <c r="J39" s="748"/>
      <c r="K39" s="742"/>
      <c r="L39" s="726" t="s">
        <v>496</v>
      </c>
      <c r="M39" s="814"/>
      <c r="N39" s="245"/>
      <c r="O39" s="71"/>
      <c r="P39" s="236"/>
      <c r="Q39" s="241"/>
      <c r="R39" s="147"/>
      <c r="S39" s="730"/>
      <c r="T39" s="731"/>
      <c r="U39" s="225"/>
      <c r="V39" s="151" t="s">
        <v>494</v>
      </c>
      <c r="W39" s="254" t="s">
        <v>177</v>
      </c>
      <c r="X39" s="447"/>
    </row>
    <row r="40" spans="1:24" ht="18" customHeight="1" x14ac:dyDescent="0.15">
      <c r="A40" s="760"/>
      <c r="B40" s="546" t="s">
        <v>508</v>
      </c>
      <c r="C40" s="236">
        <v>620</v>
      </c>
      <c r="D40" s="223"/>
      <c r="E40" s="741"/>
      <c r="F40" s="742"/>
      <c r="G40" s="236"/>
      <c r="H40" s="140"/>
      <c r="I40" s="819" t="s">
        <v>511</v>
      </c>
      <c r="J40" s="749"/>
      <c r="K40" s="809"/>
      <c r="L40" s="734">
        <v>20</v>
      </c>
      <c r="M40" s="796"/>
      <c r="N40" s="136"/>
      <c r="O40" s="71"/>
      <c r="P40" s="236"/>
      <c r="Q40" s="241"/>
      <c r="R40" s="147"/>
      <c r="S40" s="730"/>
      <c r="T40" s="731"/>
      <c r="U40" s="225"/>
      <c r="V40" s="420" t="s">
        <v>513</v>
      </c>
      <c r="W40" s="236">
        <v>10</v>
      </c>
      <c r="X40" s="509"/>
    </row>
    <row r="41" spans="1:24" ht="18" customHeight="1" x14ac:dyDescent="0.15">
      <c r="A41" s="760"/>
      <c r="B41" s="561" t="s">
        <v>390</v>
      </c>
      <c r="C41" s="254" t="s">
        <v>496</v>
      </c>
      <c r="D41" s="447"/>
      <c r="E41" s="741"/>
      <c r="F41" s="742"/>
      <c r="G41" s="236"/>
      <c r="H41" s="140"/>
      <c r="I41" s="812" t="s">
        <v>510</v>
      </c>
      <c r="J41" s="812"/>
      <c r="K41" s="813"/>
      <c r="L41" s="726" t="s">
        <v>496</v>
      </c>
      <c r="M41" s="814"/>
      <c r="N41" s="245"/>
      <c r="O41" s="71"/>
      <c r="P41" s="236"/>
      <c r="Q41" s="241"/>
      <c r="R41" s="147"/>
      <c r="S41" s="730"/>
      <c r="T41" s="731"/>
      <c r="U41" s="225"/>
      <c r="V41" s="420" t="s">
        <v>391</v>
      </c>
      <c r="W41" s="254" t="s">
        <v>496</v>
      </c>
      <c r="X41" s="447"/>
    </row>
    <row r="42" spans="1:24" ht="18" thickBot="1" x14ac:dyDescent="0.2">
      <c r="A42" s="833"/>
      <c r="B42" s="418"/>
      <c r="C42" s="272"/>
      <c r="D42" s="447"/>
      <c r="E42" s="753"/>
      <c r="F42" s="754"/>
      <c r="G42" s="272"/>
      <c r="H42" s="141"/>
      <c r="I42" s="820"/>
      <c r="J42" s="821"/>
      <c r="K42" s="822"/>
      <c r="L42" s="734"/>
      <c r="M42" s="796"/>
      <c r="N42" s="245"/>
      <c r="O42" s="85"/>
      <c r="P42" s="272"/>
      <c r="Q42" s="310"/>
      <c r="R42" s="179"/>
      <c r="S42" s="734"/>
      <c r="T42" s="735"/>
      <c r="U42" s="269"/>
      <c r="V42" s="420"/>
      <c r="W42" s="272"/>
      <c r="X42" s="508"/>
    </row>
    <row r="43" spans="1:24" s="166" customFormat="1" ht="18" customHeight="1" thickTop="1" x14ac:dyDescent="0.15">
      <c r="A43" s="475">
        <f>C43+G43+L43+P43+S43+W43</f>
        <v>9140</v>
      </c>
      <c r="B43" s="483" t="s">
        <v>9</v>
      </c>
      <c r="C43" s="460">
        <f>SUM(C33:C42)</f>
        <v>7210</v>
      </c>
      <c r="D43" s="484">
        <f>SUM(D33:D42)</f>
        <v>0</v>
      </c>
      <c r="E43" s="786" t="s">
        <v>9</v>
      </c>
      <c r="F43" s="787"/>
      <c r="G43" s="458">
        <f>SUM(G33:G38)</f>
        <v>1080</v>
      </c>
      <c r="H43" s="459">
        <f>SUM(H33:H42)</f>
        <v>0</v>
      </c>
      <c r="I43" s="797" t="s">
        <v>9</v>
      </c>
      <c r="J43" s="797"/>
      <c r="K43" s="787"/>
      <c r="L43" s="732">
        <f>SUM(L33:L42)</f>
        <v>590</v>
      </c>
      <c r="M43" s="790"/>
      <c r="N43" s="468">
        <f>SUM(N33:N42)</f>
        <v>0</v>
      </c>
      <c r="O43" s="485" t="s">
        <v>9</v>
      </c>
      <c r="P43" s="460">
        <f>SUM(P33:P42)</f>
        <v>50</v>
      </c>
      <c r="Q43" s="486">
        <f>SUM(Q33:Q42)</f>
        <v>0</v>
      </c>
      <c r="R43" s="483" t="s">
        <v>9</v>
      </c>
      <c r="S43" s="732">
        <f>SUM(S33:S38)</f>
        <v>40</v>
      </c>
      <c r="T43" s="733"/>
      <c r="U43" s="484">
        <f>SUM(U33:U42)</f>
        <v>0</v>
      </c>
      <c r="V43" s="485" t="s">
        <v>9</v>
      </c>
      <c r="W43" s="460">
        <f>SUM(W33:W42)</f>
        <v>170</v>
      </c>
      <c r="X43" s="484">
        <f>SUM(X33:X42)</f>
        <v>0</v>
      </c>
    </row>
    <row r="44" spans="1:24" s="166" customFormat="1" ht="18" customHeight="1" x14ac:dyDescent="0.15">
      <c r="A44" s="279"/>
      <c r="B44" s="280"/>
      <c r="C44" s="281"/>
      <c r="D44" s="282"/>
      <c r="E44" s="283"/>
      <c r="F44" s="284"/>
      <c r="G44" s="285"/>
      <c r="H44" s="286"/>
      <c r="I44" s="595"/>
      <c r="J44" s="596"/>
      <c r="K44" s="597"/>
      <c r="L44" s="287"/>
      <c r="M44" s="288"/>
      <c r="N44" s="289"/>
      <c r="O44" s="283"/>
      <c r="P44" s="281"/>
      <c r="Q44" s="290"/>
      <c r="R44" s="280"/>
      <c r="S44" s="287"/>
      <c r="T44" s="291"/>
      <c r="U44" s="282"/>
      <c r="V44" s="283"/>
      <c r="W44" s="281"/>
      <c r="X44" s="282"/>
    </row>
    <row r="45" spans="1:24" ht="18" customHeight="1" x14ac:dyDescent="0.15">
      <c r="A45" s="80" t="s">
        <v>20</v>
      </c>
      <c r="B45" s="82"/>
      <c r="C45" s="131"/>
      <c r="D45" s="277"/>
      <c r="E45" s="806"/>
      <c r="F45" s="807"/>
      <c r="G45" s="305"/>
      <c r="H45" s="306"/>
      <c r="I45" s="806"/>
      <c r="J45" s="816"/>
      <c r="K45" s="807"/>
      <c r="L45" s="830"/>
      <c r="M45" s="831"/>
      <c r="N45" s="248"/>
      <c r="O45" s="83"/>
      <c r="P45" s="131"/>
      <c r="Q45" s="314"/>
      <c r="R45" s="82"/>
      <c r="S45" s="830"/>
      <c r="T45" s="832"/>
      <c r="U45" s="277"/>
      <c r="V45" s="83"/>
      <c r="W45" s="131"/>
      <c r="X45" s="277"/>
    </row>
    <row r="46" spans="1:24" s="167" customFormat="1" ht="18" customHeight="1" x14ac:dyDescent="0.15">
      <c r="A46" s="292">
        <f>C46+G46+L46+P46+S46+W46</f>
        <v>31800</v>
      </c>
      <c r="B46" s="293" t="s">
        <v>9</v>
      </c>
      <c r="C46" s="268">
        <f>SUM(C10+C21+C27+C32+C43)</f>
        <v>24510</v>
      </c>
      <c r="D46" s="278">
        <f>SUM(D10+D21+D27+D32+D43)</f>
        <v>0</v>
      </c>
      <c r="E46" s="804" t="s">
        <v>9</v>
      </c>
      <c r="F46" s="805"/>
      <c r="G46" s="295">
        <f>SUM(G10+G21+G27+G32+G43)</f>
        <v>3370</v>
      </c>
      <c r="H46" s="296">
        <f>SUM(H10+H21+H27+H32+H43)</f>
        <v>0</v>
      </c>
      <c r="I46" s="804" t="s">
        <v>9</v>
      </c>
      <c r="J46" s="815"/>
      <c r="K46" s="805"/>
      <c r="L46" s="671">
        <f>SUM(L10+L21+L27+L32+L43)</f>
        <v>2480</v>
      </c>
      <c r="M46" s="829"/>
      <c r="N46" s="298">
        <f>SUM(N10+N21+N27+N32+N43)</f>
        <v>0</v>
      </c>
      <c r="O46" s="299" t="s">
        <v>9</v>
      </c>
      <c r="P46" s="268">
        <f>SUM(P10+P21+P27+P32+P43)</f>
        <v>470</v>
      </c>
      <c r="Q46" s="300">
        <f>SUM(Q10+Q21+Q27+Q32+Q43)</f>
        <v>0</v>
      </c>
      <c r="R46" s="293" t="s">
        <v>9</v>
      </c>
      <c r="S46" s="671">
        <f>SUM(S43+S32+S27+S21+S10)</f>
        <v>220</v>
      </c>
      <c r="T46" s="672"/>
      <c r="U46" s="278">
        <f>SUM(U10+U21+U27+U32+U43)</f>
        <v>0</v>
      </c>
      <c r="V46" s="299" t="s">
        <v>9</v>
      </c>
      <c r="W46" s="268">
        <f>SUM(W10+W21+W27+W32+W43)</f>
        <v>750</v>
      </c>
      <c r="X46" s="278">
        <f>SUM(X10+X21+X27+X32+X43)</f>
        <v>0</v>
      </c>
    </row>
    <row r="47" spans="1:24" ht="15" customHeight="1" x14ac:dyDescent="0.15">
      <c r="W47" s="669" t="str">
        <f>市郡別!P43</f>
        <v>2024年11月現在</v>
      </c>
      <c r="X47" s="670"/>
    </row>
    <row r="48" spans="1:24" ht="15" customHeight="1" x14ac:dyDescent="0.15"/>
    <row r="49" ht="15" customHeight="1" x14ac:dyDescent="0.15"/>
    <row r="50" ht="15" customHeight="1" x14ac:dyDescent="0.15"/>
    <row r="51" ht="15" customHeight="1" x14ac:dyDescent="0.15"/>
    <row r="52" ht="15" customHeight="1" x14ac:dyDescent="0.15"/>
    <row r="53" ht="15" customHeight="1" x14ac:dyDescent="0.15"/>
    <row r="54" ht="15" customHeight="1" x14ac:dyDescent="0.15"/>
    <row r="55" ht="15" customHeight="1" x14ac:dyDescent="0.15"/>
  </sheetData>
  <sheetProtection algorithmName="SHA-512" hashValue="4dhehDe/EujvWdCm+5OGl1hrbNqP8ZSZUC6r82Tke9f7WowTQR/I+XZk2yw1TngNISafPbgXrIBKBerwXaxJYg==" saltValue="RSfpuI0jhfWvjzn//Z4lSQ==" spinCount="100000" sheet="1" selectLockedCells="1"/>
  <mergeCells count="188">
    <mergeCell ref="A33:A42"/>
    <mergeCell ref="S17:T17"/>
    <mergeCell ref="S18:T18"/>
    <mergeCell ref="S19:T19"/>
    <mergeCell ref="S8:T8"/>
    <mergeCell ref="S11:T11"/>
    <mergeCell ref="S9:T9"/>
    <mergeCell ref="S10:T10"/>
    <mergeCell ref="S12:T12"/>
    <mergeCell ref="S13:T13"/>
    <mergeCell ref="S21:T21"/>
    <mergeCell ref="S20:T20"/>
    <mergeCell ref="S14:T14"/>
    <mergeCell ref="S15:T15"/>
    <mergeCell ref="S16:T16"/>
    <mergeCell ref="S22:T22"/>
    <mergeCell ref="S25:T25"/>
    <mergeCell ref="L30:M30"/>
    <mergeCell ref="L31:M31"/>
    <mergeCell ref="S23:T23"/>
    <mergeCell ref="S24:T24"/>
    <mergeCell ref="S26:T26"/>
    <mergeCell ref="S27:T27"/>
    <mergeCell ref="S28:T28"/>
    <mergeCell ref="S33:T33"/>
    <mergeCell ref="S34:T34"/>
    <mergeCell ref="S45:T45"/>
    <mergeCell ref="S29:T29"/>
    <mergeCell ref="S30:T30"/>
    <mergeCell ref="S31:T31"/>
    <mergeCell ref="S32:T32"/>
    <mergeCell ref="S46:T46"/>
    <mergeCell ref="S35:T35"/>
    <mergeCell ref="S36:T36"/>
    <mergeCell ref="S37:T37"/>
    <mergeCell ref="S38:T38"/>
    <mergeCell ref="S39:T39"/>
    <mergeCell ref="S41:T41"/>
    <mergeCell ref="S40:T40"/>
    <mergeCell ref="S42:T42"/>
    <mergeCell ref="S43:T43"/>
    <mergeCell ref="I33:K33"/>
    <mergeCell ref="I34:K34"/>
    <mergeCell ref="L46:M46"/>
    <mergeCell ref="L41:M41"/>
    <mergeCell ref="L25:M25"/>
    <mergeCell ref="L27:M27"/>
    <mergeCell ref="L28:M28"/>
    <mergeCell ref="L29:M29"/>
    <mergeCell ref="L40:M40"/>
    <mergeCell ref="L34:M34"/>
    <mergeCell ref="L35:M35"/>
    <mergeCell ref="L36:M36"/>
    <mergeCell ref="L38:M38"/>
    <mergeCell ref="L39:M39"/>
    <mergeCell ref="L42:M42"/>
    <mergeCell ref="L43:M43"/>
    <mergeCell ref="L45:M45"/>
    <mergeCell ref="L37:M37"/>
    <mergeCell ref="L32:M32"/>
    <mergeCell ref="L33:M33"/>
    <mergeCell ref="L21:M21"/>
    <mergeCell ref="I36:K36"/>
    <mergeCell ref="I46:K46"/>
    <mergeCell ref="I45:K45"/>
    <mergeCell ref="I29:K29"/>
    <mergeCell ref="I17:K17"/>
    <mergeCell ref="I18:K18"/>
    <mergeCell ref="I19:K19"/>
    <mergeCell ref="I23:K23"/>
    <mergeCell ref="I20:K20"/>
    <mergeCell ref="I21:K21"/>
    <mergeCell ref="I43:K43"/>
    <mergeCell ref="I40:K40"/>
    <mergeCell ref="I38:K38"/>
    <mergeCell ref="I42:K42"/>
    <mergeCell ref="I31:K31"/>
    <mergeCell ref="I32:K32"/>
    <mergeCell ref="I28:K28"/>
    <mergeCell ref="I35:K35"/>
    <mergeCell ref="I27:K27"/>
    <mergeCell ref="I22:K22"/>
    <mergeCell ref="I24:K24"/>
    <mergeCell ref="I25:K25"/>
    <mergeCell ref="I37:K37"/>
    <mergeCell ref="L16:M16"/>
    <mergeCell ref="L17:M17"/>
    <mergeCell ref="L18:M18"/>
    <mergeCell ref="L19:M19"/>
    <mergeCell ref="E18:F18"/>
    <mergeCell ref="E19:F19"/>
    <mergeCell ref="L15:M15"/>
    <mergeCell ref="I15:K15"/>
    <mergeCell ref="L20:M20"/>
    <mergeCell ref="E46:F46"/>
    <mergeCell ref="E42:F42"/>
    <mergeCell ref="E45:F45"/>
    <mergeCell ref="E38:F38"/>
    <mergeCell ref="E39:F39"/>
    <mergeCell ref="E30:F30"/>
    <mergeCell ref="I16:K16"/>
    <mergeCell ref="E15:F15"/>
    <mergeCell ref="E34:F34"/>
    <mergeCell ref="E21:F21"/>
    <mergeCell ref="E23:F23"/>
    <mergeCell ref="E24:F24"/>
    <mergeCell ref="E17:F17"/>
    <mergeCell ref="E16:F16"/>
    <mergeCell ref="E43:F43"/>
    <mergeCell ref="E31:F31"/>
    <mergeCell ref="E29:F29"/>
    <mergeCell ref="E36:F36"/>
    <mergeCell ref="E33:F33"/>
    <mergeCell ref="I26:K26"/>
    <mergeCell ref="I39:K39"/>
    <mergeCell ref="I41:K41"/>
    <mergeCell ref="E41:F41"/>
    <mergeCell ref="E35:F35"/>
    <mergeCell ref="E40:F40"/>
    <mergeCell ref="I2:L2"/>
    <mergeCell ref="S5:T5"/>
    <mergeCell ref="M2:N2"/>
    <mergeCell ref="T2:X2"/>
    <mergeCell ref="I8:K8"/>
    <mergeCell ref="I9:K9"/>
    <mergeCell ref="I10:K10"/>
    <mergeCell ref="I11:K11"/>
    <mergeCell ref="L12:M12"/>
    <mergeCell ref="I12:K12"/>
    <mergeCell ref="S6:T6"/>
    <mergeCell ref="S7:T7"/>
    <mergeCell ref="I30:K30"/>
    <mergeCell ref="L22:M22"/>
    <mergeCell ref="L26:M26"/>
    <mergeCell ref="L23:M23"/>
    <mergeCell ref="L24:M24"/>
    <mergeCell ref="E28:F28"/>
    <mergeCell ref="E32:F32"/>
    <mergeCell ref="E37:F37"/>
    <mergeCell ref="L5:M5"/>
    <mergeCell ref="L6:M6"/>
    <mergeCell ref="L7:M7"/>
    <mergeCell ref="A4:A5"/>
    <mergeCell ref="E4:H4"/>
    <mergeCell ref="B4:D4"/>
    <mergeCell ref="E5:F5"/>
    <mergeCell ref="V4:X4"/>
    <mergeCell ref="I4:N4"/>
    <mergeCell ref="O4:Q4"/>
    <mergeCell ref="R4:U4"/>
    <mergeCell ref="E14:F14"/>
    <mergeCell ref="E10:F10"/>
    <mergeCell ref="E6:F6"/>
    <mergeCell ref="L10:M10"/>
    <mergeCell ref="I6:K6"/>
    <mergeCell ref="I7:K7"/>
    <mergeCell ref="I5:K5"/>
    <mergeCell ref="L13:M13"/>
    <mergeCell ref="I14:K14"/>
    <mergeCell ref="L11:M11"/>
    <mergeCell ref="L14:M14"/>
    <mergeCell ref="I13:K13"/>
    <mergeCell ref="L8:M8"/>
    <mergeCell ref="L9:M9"/>
    <mergeCell ref="W47:X47"/>
    <mergeCell ref="T1:X1"/>
    <mergeCell ref="O1:S1"/>
    <mergeCell ref="A2:E2"/>
    <mergeCell ref="O2:S2"/>
    <mergeCell ref="M1:N1"/>
    <mergeCell ref="F2:H2"/>
    <mergeCell ref="A28:A31"/>
    <mergeCell ref="E7:F7"/>
    <mergeCell ref="E8:F8"/>
    <mergeCell ref="E9:F9"/>
    <mergeCell ref="A11:A20"/>
    <mergeCell ref="A1:E1"/>
    <mergeCell ref="F1:L1"/>
    <mergeCell ref="A6:A9"/>
    <mergeCell ref="E20:F20"/>
    <mergeCell ref="E11:F11"/>
    <mergeCell ref="A22:A26"/>
    <mergeCell ref="E27:F27"/>
    <mergeCell ref="E26:F26"/>
    <mergeCell ref="E22:F22"/>
    <mergeCell ref="E25:F25"/>
    <mergeCell ref="E12:F12"/>
    <mergeCell ref="E13:F13"/>
  </mergeCells>
  <phoneticPr fontId="3"/>
  <dataValidations count="2">
    <dataValidation type="decimal" operator="lessThanOrEqual" allowBlank="1" showInputMessage="1" showErrorMessage="1" sqref="D6:D9 D22:D25 D28:D31 H7 H12 H15 H17 H22 H25:H26 H33:H34 H37:H38 Q6:Q7 Q12 Q17 X28:X31 Q28 Q33 X7 X9 X11:X12 X33:X42 D11:D20 D33:D42 Q22:Q26 X22:X25 X17:X19 H28:H29 H31" xr:uid="{00000000-0002-0000-0300-000000000000}">
      <formula1>C6</formula1>
    </dataValidation>
    <dataValidation type="decimal" operator="lessThanOrEqual" allowBlank="1" showInputMessage="1" showErrorMessage="1" sqref="U38 N9 N11:N12 N33:N42 N28:N31 N22:N25 U7 U12 U17 U22 U28 U33 N7 N14:N20" xr:uid="{00000000-0002-0000-0300-000001000000}">
      <formula1>L7</formula1>
    </dataValidation>
  </dataValidations>
  <printOptions horizontalCentered="1"/>
  <pageMargins left="0.27559055118110237" right="0.23622047244094491" top="0.51181102362204722" bottom="0.31496062992125984" header="0.31496062992125984" footer="0.11811023622047245"/>
  <pageSetup paperSize="9" scale="68" orientation="landscape" r:id="rId1"/>
  <headerFooter alignWithMargins="0">
    <oddHeader>&amp;C&amp;"ＭＳ Ｐゴシック,太字"愛 媛 県　折 込 部 数 表</oddHeader>
    <oddFooter>&amp;R株式会社 読宣四国 &amp;8TEL087(888)6133　FAX087(888)6130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indexed="47"/>
    <pageSetUpPr fitToPage="1"/>
  </sheetPr>
  <dimension ref="A1:X71"/>
  <sheetViews>
    <sheetView showZeros="0" zoomScale="68" zoomScaleNormal="68" zoomScaleSheetLayoutView="70" workbookViewId="0">
      <selection activeCell="D7" sqref="D7"/>
    </sheetView>
  </sheetViews>
  <sheetFormatPr defaultRowHeight="11.25" x14ac:dyDescent="0.15"/>
  <cols>
    <col min="1" max="1" width="7.625" style="27" customWidth="1"/>
    <col min="2" max="2" width="11.125" style="27" customWidth="1"/>
    <col min="3" max="3" width="10.625" style="27" customWidth="1"/>
    <col min="4" max="4" width="11.625" style="27" customWidth="1"/>
    <col min="5" max="6" width="5.625" style="27" customWidth="1"/>
    <col min="7" max="7" width="10.625" style="27" customWidth="1"/>
    <col min="8" max="8" width="11.625" style="27" customWidth="1"/>
    <col min="9" max="11" width="4.375" style="27" customWidth="1"/>
    <col min="12" max="12" width="7.625" style="27" customWidth="1"/>
    <col min="13" max="13" width="3.625" style="27" customWidth="1"/>
    <col min="14" max="14" width="11.625" style="27" customWidth="1"/>
    <col min="15" max="16" width="10.625" style="27" customWidth="1"/>
    <col min="17" max="17" width="11.625" style="27" customWidth="1"/>
    <col min="18" max="18" width="10.625" style="27" customWidth="1"/>
    <col min="19" max="20" width="5.625" style="27" customWidth="1"/>
    <col min="21" max="21" width="11.625" style="27" customWidth="1"/>
    <col min="22" max="22" width="12.625" style="27" customWidth="1"/>
    <col min="23" max="23" width="10.625" style="27" customWidth="1"/>
    <col min="24" max="24" width="11.625" style="27" customWidth="1"/>
    <col min="25" max="25" width="5" style="27" customWidth="1"/>
    <col min="26" max="16384" width="9" style="27"/>
  </cols>
  <sheetData>
    <row r="1" spans="1:24" ht="22.5" customHeight="1" x14ac:dyDescent="0.15">
      <c r="A1" s="702" t="s">
        <v>78</v>
      </c>
      <c r="B1" s="702"/>
      <c r="C1" s="702"/>
      <c r="D1" s="702"/>
      <c r="E1" s="703"/>
      <c r="F1" s="701" t="s">
        <v>191</v>
      </c>
      <c r="G1" s="702"/>
      <c r="H1" s="702"/>
      <c r="I1" s="702"/>
      <c r="J1" s="702"/>
      <c r="K1" s="702"/>
      <c r="L1" s="703"/>
      <c r="M1" s="704" t="s">
        <v>350</v>
      </c>
      <c r="N1" s="705"/>
      <c r="O1" s="704" t="s">
        <v>80</v>
      </c>
      <c r="P1" s="716"/>
      <c r="Q1" s="716"/>
      <c r="R1" s="716"/>
      <c r="S1" s="705"/>
      <c r="T1" s="704" t="s">
        <v>81</v>
      </c>
      <c r="U1" s="716"/>
      <c r="V1" s="716"/>
      <c r="W1" s="716"/>
      <c r="X1" s="716"/>
    </row>
    <row r="2" spans="1:24" ht="30" customHeight="1" x14ac:dyDescent="0.15">
      <c r="A2" s="706">
        <f>市郡別!A3</f>
        <v>0</v>
      </c>
      <c r="B2" s="706"/>
      <c r="C2" s="706"/>
      <c r="D2" s="706"/>
      <c r="E2" s="707"/>
      <c r="F2" s="720">
        <f>SUM(D48,H48,N48,Q48,U48,X48)</f>
        <v>0</v>
      </c>
      <c r="G2" s="721"/>
      <c r="H2" s="721"/>
      <c r="I2" s="722">
        <f>市郡別!P30</f>
        <v>0</v>
      </c>
      <c r="J2" s="722"/>
      <c r="K2" s="722"/>
      <c r="L2" s="723"/>
      <c r="M2" s="724" t="str">
        <f>市郡別!G3</f>
        <v>-</v>
      </c>
      <c r="N2" s="725"/>
      <c r="O2" s="717">
        <f>市郡別!I3</f>
        <v>0</v>
      </c>
      <c r="P2" s="718"/>
      <c r="Q2" s="718"/>
      <c r="R2" s="718"/>
      <c r="S2" s="719"/>
      <c r="T2" s="717">
        <f>市郡別!L3</f>
        <v>0</v>
      </c>
      <c r="U2" s="718"/>
      <c r="V2" s="718"/>
      <c r="W2" s="718"/>
      <c r="X2" s="718"/>
    </row>
    <row r="3" spans="1:24" ht="9" customHeight="1" x14ac:dyDescent="0.15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</row>
    <row r="4" spans="1:24" ht="24.75" customHeight="1" x14ac:dyDescent="0.15">
      <c r="A4" s="713" t="s">
        <v>97</v>
      </c>
      <c r="B4" s="711" t="s">
        <v>66</v>
      </c>
      <c r="C4" s="686"/>
      <c r="D4" s="712"/>
      <c r="E4" s="699" t="s">
        <v>67</v>
      </c>
      <c r="F4" s="699"/>
      <c r="G4" s="699"/>
      <c r="H4" s="699"/>
      <c r="I4" s="711" t="s">
        <v>68</v>
      </c>
      <c r="J4" s="686"/>
      <c r="K4" s="686"/>
      <c r="L4" s="686"/>
      <c r="M4" s="686"/>
      <c r="N4" s="712"/>
      <c r="O4" s="685" t="s">
        <v>69</v>
      </c>
      <c r="P4" s="686"/>
      <c r="Q4" s="687"/>
      <c r="R4" s="711" t="s">
        <v>70</v>
      </c>
      <c r="S4" s="686"/>
      <c r="T4" s="686"/>
      <c r="U4" s="712"/>
      <c r="V4" s="685" t="s">
        <v>71</v>
      </c>
      <c r="W4" s="686"/>
      <c r="X4" s="687"/>
    </row>
    <row r="5" spans="1:24" ht="20.100000000000001" customHeight="1" x14ac:dyDescent="0.15">
      <c r="A5" s="714"/>
      <c r="B5" s="116" t="s">
        <v>73</v>
      </c>
      <c r="C5" s="117" t="s">
        <v>72</v>
      </c>
      <c r="D5" s="118" t="s">
        <v>7</v>
      </c>
      <c r="E5" s="700" t="s">
        <v>73</v>
      </c>
      <c r="F5" s="696"/>
      <c r="G5" s="117" t="s">
        <v>72</v>
      </c>
      <c r="H5" s="119" t="s">
        <v>7</v>
      </c>
      <c r="I5" s="715" t="s">
        <v>73</v>
      </c>
      <c r="J5" s="700"/>
      <c r="K5" s="696"/>
      <c r="L5" s="695" t="s">
        <v>72</v>
      </c>
      <c r="M5" s="696" t="s">
        <v>7</v>
      </c>
      <c r="N5" s="119" t="s">
        <v>7</v>
      </c>
      <c r="O5" s="116" t="s">
        <v>73</v>
      </c>
      <c r="P5" s="117" t="s">
        <v>72</v>
      </c>
      <c r="Q5" s="119" t="s">
        <v>7</v>
      </c>
      <c r="R5" s="116" t="s">
        <v>73</v>
      </c>
      <c r="S5" s="695" t="s">
        <v>72</v>
      </c>
      <c r="T5" s="696"/>
      <c r="U5" s="118" t="s">
        <v>7</v>
      </c>
      <c r="V5" s="120" t="s">
        <v>73</v>
      </c>
      <c r="W5" s="117" t="s">
        <v>72</v>
      </c>
      <c r="X5" s="119" t="s">
        <v>7</v>
      </c>
    </row>
    <row r="6" spans="1:24" ht="18.95" customHeight="1" x14ac:dyDescent="0.15">
      <c r="A6" s="708" t="s">
        <v>3</v>
      </c>
      <c r="B6" s="121" t="s">
        <v>37</v>
      </c>
      <c r="C6" s="585" t="s">
        <v>479</v>
      </c>
      <c r="D6" s="372"/>
      <c r="E6" s="886" t="s">
        <v>40</v>
      </c>
      <c r="F6" s="887"/>
      <c r="G6" s="305">
        <v>1400</v>
      </c>
      <c r="H6" s="335"/>
      <c r="I6" s="898" t="s">
        <v>529</v>
      </c>
      <c r="J6" s="899"/>
      <c r="K6" s="900"/>
      <c r="L6" s="878" t="s">
        <v>479</v>
      </c>
      <c r="M6" s="879"/>
      <c r="N6" s="372"/>
      <c r="O6" s="121" t="s">
        <v>40</v>
      </c>
      <c r="P6" s="305">
        <v>170</v>
      </c>
      <c r="Q6" s="335"/>
      <c r="R6" s="121" t="s">
        <v>40</v>
      </c>
      <c r="S6" s="893">
        <v>450</v>
      </c>
      <c r="T6" s="894"/>
      <c r="U6" s="320"/>
      <c r="V6" s="564" t="s">
        <v>529</v>
      </c>
      <c r="W6" s="585" t="s">
        <v>479</v>
      </c>
      <c r="X6" s="592"/>
    </row>
    <row r="7" spans="1:24" ht="33" customHeight="1" x14ac:dyDescent="0.15">
      <c r="A7" s="709"/>
      <c r="B7" s="544" t="s">
        <v>610</v>
      </c>
      <c r="C7" s="321">
        <v>1640</v>
      </c>
      <c r="D7" s="320"/>
      <c r="E7" s="655"/>
      <c r="F7" s="656"/>
      <c r="G7" s="321"/>
      <c r="H7" s="336"/>
      <c r="I7" s="901" t="s">
        <v>530</v>
      </c>
      <c r="J7" s="655"/>
      <c r="K7" s="656"/>
      <c r="L7" s="664">
        <v>80</v>
      </c>
      <c r="M7" s="665"/>
      <c r="N7" s="337"/>
      <c r="O7" s="122"/>
      <c r="P7" s="321"/>
      <c r="Q7" s="336"/>
      <c r="R7" s="122"/>
      <c r="S7" s="664"/>
      <c r="T7" s="665"/>
      <c r="U7" s="329"/>
      <c r="V7" s="565" t="s">
        <v>530</v>
      </c>
      <c r="W7" s="321">
        <v>50</v>
      </c>
      <c r="X7" s="335"/>
    </row>
    <row r="8" spans="1:24" ht="18.95" customHeight="1" x14ac:dyDescent="0.15">
      <c r="A8" s="709"/>
      <c r="B8" s="122" t="s">
        <v>38</v>
      </c>
      <c r="C8" s="321">
        <v>6570</v>
      </c>
      <c r="D8" s="320"/>
      <c r="E8" s="655"/>
      <c r="F8" s="656"/>
      <c r="G8" s="321"/>
      <c r="H8" s="336"/>
      <c r="I8" s="654" t="s">
        <v>531</v>
      </c>
      <c r="J8" s="655"/>
      <c r="K8" s="656"/>
      <c r="L8" s="664">
        <v>330</v>
      </c>
      <c r="M8" s="665"/>
      <c r="N8" s="337"/>
      <c r="O8" s="122"/>
      <c r="P8" s="321"/>
      <c r="Q8" s="336"/>
      <c r="R8" s="122"/>
      <c r="S8" s="664"/>
      <c r="T8" s="665"/>
      <c r="U8" s="329"/>
      <c r="V8" s="417" t="s">
        <v>531</v>
      </c>
      <c r="W8" s="321">
        <v>230</v>
      </c>
      <c r="X8" s="335"/>
    </row>
    <row r="9" spans="1:24" ht="18.95" customHeight="1" x14ac:dyDescent="0.15">
      <c r="A9" s="709"/>
      <c r="B9" s="122" t="s">
        <v>39</v>
      </c>
      <c r="C9" s="451" t="s">
        <v>479</v>
      </c>
      <c r="D9" s="510"/>
      <c r="E9" s="655"/>
      <c r="F9" s="656"/>
      <c r="G9" s="321"/>
      <c r="H9" s="336"/>
      <c r="I9" s="657"/>
      <c r="J9" s="655"/>
      <c r="K9" s="656"/>
      <c r="L9" s="664"/>
      <c r="M9" s="665"/>
      <c r="N9" s="344"/>
      <c r="O9" s="122"/>
      <c r="P9" s="321"/>
      <c r="Q9" s="336"/>
      <c r="R9" s="122"/>
      <c r="S9" s="664"/>
      <c r="T9" s="665"/>
      <c r="U9" s="329"/>
      <c r="V9" s="126"/>
      <c r="W9" s="321"/>
      <c r="X9" s="336"/>
    </row>
    <row r="10" spans="1:24" ht="18.95" customHeight="1" x14ac:dyDescent="0.15">
      <c r="A10" s="709"/>
      <c r="B10" s="427" t="s">
        <v>402</v>
      </c>
      <c r="C10" s="321" t="s">
        <v>505</v>
      </c>
      <c r="D10" s="510"/>
      <c r="E10" s="655"/>
      <c r="F10" s="656"/>
      <c r="G10" s="321"/>
      <c r="H10" s="336"/>
      <c r="I10" s="657"/>
      <c r="J10" s="655"/>
      <c r="K10" s="656"/>
      <c r="L10" s="664"/>
      <c r="M10" s="665"/>
      <c r="N10" s="344"/>
      <c r="O10" s="122"/>
      <c r="P10" s="321"/>
      <c r="Q10" s="336"/>
      <c r="R10" s="122"/>
      <c r="S10" s="664"/>
      <c r="T10" s="665"/>
      <c r="U10" s="329"/>
      <c r="V10" s="126"/>
      <c r="W10" s="321"/>
      <c r="X10" s="336"/>
    </row>
    <row r="11" spans="1:24" ht="18.95" customHeight="1" x14ac:dyDescent="0.15">
      <c r="A11" s="709"/>
      <c r="B11" s="151" t="s">
        <v>248</v>
      </c>
      <c r="C11" s="302">
        <v>1770</v>
      </c>
      <c r="D11" s="320"/>
      <c r="E11" s="749" t="s">
        <v>600</v>
      </c>
      <c r="F11" s="742"/>
      <c r="G11" s="302">
        <v>50</v>
      </c>
      <c r="H11" s="337"/>
      <c r="I11" s="741" t="s">
        <v>263</v>
      </c>
      <c r="J11" s="748"/>
      <c r="K11" s="742"/>
      <c r="L11" s="836">
        <v>260</v>
      </c>
      <c r="M11" s="837"/>
      <c r="N11" s="337"/>
      <c r="O11" s="151"/>
      <c r="P11" s="302"/>
      <c r="Q11" s="336"/>
      <c r="R11" s="151"/>
      <c r="S11" s="836"/>
      <c r="T11" s="837"/>
      <c r="U11" s="329"/>
      <c r="V11" s="113" t="s">
        <v>270</v>
      </c>
      <c r="W11" s="302">
        <v>40</v>
      </c>
      <c r="X11" s="337"/>
    </row>
    <row r="12" spans="1:24" ht="18.95" customHeight="1" x14ac:dyDescent="0.15">
      <c r="A12" s="709"/>
      <c r="B12" s="151" t="s">
        <v>249</v>
      </c>
      <c r="C12" s="302">
        <v>1850</v>
      </c>
      <c r="D12" s="320"/>
      <c r="E12" s="748" t="s">
        <v>260</v>
      </c>
      <c r="F12" s="742"/>
      <c r="G12" s="302">
        <v>80</v>
      </c>
      <c r="H12" s="337"/>
      <c r="I12" s="808" t="s">
        <v>593</v>
      </c>
      <c r="J12" s="748"/>
      <c r="K12" s="742"/>
      <c r="L12" s="836">
        <v>60</v>
      </c>
      <c r="M12" s="837"/>
      <c r="N12" s="337"/>
      <c r="O12" s="151" t="s">
        <v>426</v>
      </c>
      <c r="P12" s="302">
        <v>40</v>
      </c>
      <c r="Q12" s="337"/>
      <c r="R12" s="151" t="s">
        <v>269</v>
      </c>
      <c r="S12" s="836">
        <v>40</v>
      </c>
      <c r="T12" s="837"/>
      <c r="U12" s="320"/>
      <c r="V12" s="113" t="s">
        <v>271</v>
      </c>
      <c r="W12" s="302">
        <v>40</v>
      </c>
      <c r="X12" s="337"/>
    </row>
    <row r="13" spans="1:24" ht="18.95" customHeight="1" thickBot="1" x14ac:dyDescent="0.2">
      <c r="A13" s="709"/>
      <c r="B13" s="152" t="s">
        <v>250</v>
      </c>
      <c r="C13" s="323">
        <v>1390</v>
      </c>
      <c r="D13" s="320"/>
      <c r="E13" s="758" t="s">
        <v>261</v>
      </c>
      <c r="F13" s="754"/>
      <c r="G13" s="323">
        <v>120</v>
      </c>
      <c r="H13" s="339"/>
      <c r="I13" s="753" t="s">
        <v>264</v>
      </c>
      <c r="J13" s="758"/>
      <c r="K13" s="754"/>
      <c r="L13" s="847">
        <v>80</v>
      </c>
      <c r="M13" s="848"/>
      <c r="N13" s="339"/>
      <c r="O13" s="152"/>
      <c r="P13" s="323"/>
      <c r="Q13" s="347"/>
      <c r="R13" s="152"/>
      <c r="S13" s="890"/>
      <c r="T13" s="891"/>
      <c r="U13" s="351"/>
      <c r="V13" s="144" t="s">
        <v>264</v>
      </c>
      <c r="W13" s="323">
        <v>30</v>
      </c>
      <c r="X13" s="339"/>
    </row>
    <row r="14" spans="1:24" s="166" customFormat="1" ht="18" customHeight="1" thickTop="1" x14ac:dyDescent="0.15">
      <c r="A14" s="475">
        <f>C14+G14+L14+P14+S14+W14</f>
        <v>16770</v>
      </c>
      <c r="B14" s="457" t="s">
        <v>9</v>
      </c>
      <c r="C14" s="458">
        <f>SUM(C6:C13)</f>
        <v>13220</v>
      </c>
      <c r="D14" s="459">
        <f>SUM(D6:D13)</f>
        <v>0</v>
      </c>
      <c r="E14" s="841" t="s">
        <v>9</v>
      </c>
      <c r="F14" s="842"/>
      <c r="G14" s="458">
        <f>SUM(G6:G13)</f>
        <v>1650</v>
      </c>
      <c r="H14" s="515">
        <f>SUM(H6:H13)</f>
        <v>0</v>
      </c>
      <c r="I14" s="849" t="s">
        <v>9</v>
      </c>
      <c r="J14" s="841"/>
      <c r="K14" s="842"/>
      <c r="L14" s="845">
        <f>SUM(L6:L13)</f>
        <v>810</v>
      </c>
      <c r="M14" s="846"/>
      <c r="N14" s="462">
        <f>SUM(N6:N13)</f>
        <v>0</v>
      </c>
      <c r="O14" s="476" t="s">
        <v>9</v>
      </c>
      <c r="P14" s="458">
        <f>SUM(P6:P13)</f>
        <v>210</v>
      </c>
      <c r="Q14" s="477">
        <f>SUM(Q6:Q13)</f>
        <v>0</v>
      </c>
      <c r="R14" s="476" t="s">
        <v>9</v>
      </c>
      <c r="S14" s="732">
        <f>SUM(S6:S13)</f>
        <v>490</v>
      </c>
      <c r="T14" s="790"/>
      <c r="U14" s="466">
        <f>SUM(U6:U13)</f>
        <v>0</v>
      </c>
      <c r="V14" s="478" t="s">
        <v>9</v>
      </c>
      <c r="W14" s="458">
        <f>SUM(W6:W13)</f>
        <v>390</v>
      </c>
      <c r="X14" s="477">
        <f>SUM(X6:X13)</f>
        <v>0</v>
      </c>
    </row>
    <row r="15" spans="1:24" ht="18.95" customHeight="1" x14ac:dyDescent="0.15">
      <c r="A15" s="415"/>
      <c r="B15" s="181" t="s">
        <v>251</v>
      </c>
      <c r="C15" s="327">
        <v>1500</v>
      </c>
      <c r="D15" s="328"/>
      <c r="E15" s="747" t="s">
        <v>439</v>
      </c>
      <c r="F15" s="744"/>
      <c r="G15" s="327">
        <v>170</v>
      </c>
      <c r="H15" s="341"/>
      <c r="I15" s="743" t="s">
        <v>265</v>
      </c>
      <c r="J15" s="747"/>
      <c r="K15" s="744"/>
      <c r="L15" s="850">
        <v>50</v>
      </c>
      <c r="M15" s="851"/>
      <c r="N15" s="341"/>
      <c r="O15" s="87"/>
      <c r="P15" s="190"/>
      <c r="Q15" s="158"/>
      <c r="R15" s="36"/>
      <c r="S15" s="888"/>
      <c r="T15" s="889"/>
      <c r="U15" s="197"/>
      <c r="V15" s="145" t="s">
        <v>272</v>
      </c>
      <c r="W15" s="327">
        <v>20</v>
      </c>
      <c r="X15" s="341"/>
    </row>
    <row r="16" spans="1:24" ht="18.95" customHeight="1" x14ac:dyDescent="0.15">
      <c r="A16" s="93" t="s">
        <v>114</v>
      </c>
      <c r="B16" s="151"/>
      <c r="C16" s="302"/>
      <c r="D16" s="329"/>
      <c r="E16" s="748"/>
      <c r="F16" s="742"/>
      <c r="G16" s="302"/>
      <c r="H16" s="336"/>
      <c r="I16" s="808" t="s">
        <v>436</v>
      </c>
      <c r="J16" s="748"/>
      <c r="K16" s="742"/>
      <c r="L16" s="836">
        <v>10</v>
      </c>
      <c r="M16" s="837"/>
      <c r="N16" s="337"/>
      <c r="O16" s="73"/>
      <c r="P16" s="155"/>
      <c r="Q16" s="159"/>
      <c r="R16" s="30"/>
      <c r="S16" s="839"/>
      <c r="T16" s="840"/>
      <c r="U16" s="163"/>
      <c r="V16" s="113"/>
      <c r="W16" s="302"/>
      <c r="X16" s="336"/>
    </row>
    <row r="17" spans="1:24" ht="18.95" customHeight="1" x14ac:dyDescent="0.15">
      <c r="A17" s="835" t="s">
        <v>405</v>
      </c>
      <c r="B17" s="151" t="s">
        <v>252</v>
      </c>
      <c r="C17" s="155" t="s">
        <v>482</v>
      </c>
      <c r="D17" s="372"/>
      <c r="E17" s="748"/>
      <c r="F17" s="742"/>
      <c r="G17" s="302"/>
      <c r="H17" s="336"/>
      <c r="I17" s="741" t="s">
        <v>485</v>
      </c>
      <c r="J17" s="748"/>
      <c r="K17" s="742"/>
      <c r="L17" s="836">
        <v>10</v>
      </c>
      <c r="M17" s="837"/>
      <c r="N17" s="337"/>
      <c r="O17" s="73"/>
      <c r="P17" s="155"/>
      <c r="Q17" s="159"/>
      <c r="R17" s="30"/>
      <c r="S17" s="839"/>
      <c r="T17" s="840"/>
      <c r="U17" s="163"/>
      <c r="V17" s="113"/>
      <c r="W17" s="302"/>
      <c r="X17" s="336"/>
    </row>
    <row r="18" spans="1:24" ht="18.95" customHeight="1" x14ac:dyDescent="0.15">
      <c r="A18" s="835"/>
      <c r="B18" s="151"/>
      <c r="C18" s="254"/>
      <c r="D18" s="372"/>
      <c r="E18" s="748"/>
      <c r="F18" s="742"/>
      <c r="G18" s="302"/>
      <c r="H18" s="336"/>
      <c r="I18" s="854" t="s">
        <v>442</v>
      </c>
      <c r="J18" s="855"/>
      <c r="K18" s="856"/>
      <c r="L18" s="836">
        <v>10</v>
      </c>
      <c r="M18" s="837"/>
      <c r="N18" s="337"/>
      <c r="O18" s="73"/>
      <c r="P18" s="155"/>
      <c r="Q18" s="159"/>
      <c r="R18" s="30"/>
      <c r="S18" s="839"/>
      <c r="T18" s="840"/>
      <c r="U18" s="163"/>
      <c r="V18" s="113"/>
      <c r="W18" s="302"/>
      <c r="X18" s="336"/>
    </row>
    <row r="19" spans="1:24" ht="18.95" customHeight="1" x14ac:dyDescent="0.15">
      <c r="A19" s="835"/>
      <c r="B19" s="425" t="s">
        <v>399</v>
      </c>
      <c r="C19" s="155" t="s">
        <v>482</v>
      </c>
      <c r="D19" s="372"/>
      <c r="E19" s="748"/>
      <c r="F19" s="742"/>
      <c r="G19" s="302"/>
      <c r="H19" s="336"/>
      <c r="I19" s="741"/>
      <c r="J19" s="748"/>
      <c r="K19" s="742"/>
      <c r="L19" s="836"/>
      <c r="M19" s="837"/>
      <c r="N19" s="344"/>
      <c r="O19" s="73"/>
      <c r="P19" s="155"/>
      <c r="Q19" s="159"/>
      <c r="R19" s="30"/>
      <c r="S19" s="839"/>
      <c r="T19" s="840"/>
      <c r="U19" s="163"/>
      <c r="V19" s="426" t="s">
        <v>503</v>
      </c>
      <c r="W19" s="254" t="s">
        <v>496</v>
      </c>
      <c r="X19" s="455"/>
    </row>
    <row r="20" spans="1:24" ht="18.95" customHeight="1" x14ac:dyDescent="0.15">
      <c r="A20" s="835"/>
      <c r="B20" s="151" t="s">
        <v>253</v>
      </c>
      <c r="C20" s="302">
        <v>260</v>
      </c>
      <c r="D20" s="322"/>
      <c r="E20" s="748"/>
      <c r="F20" s="742"/>
      <c r="G20" s="302"/>
      <c r="H20" s="336"/>
      <c r="I20" s="741" t="s">
        <v>266</v>
      </c>
      <c r="J20" s="748"/>
      <c r="K20" s="742"/>
      <c r="L20" s="836">
        <v>10</v>
      </c>
      <c r="M20" s="837"/>
      <c r="N20" s="337"/>
      <c r="O20" s="73"/>
      <c r="P20" s="155"/>
      <c r="Q20" s="159"/>
      <c r="R20" s="30"/>
      <c r="S20" s="839"/>
      <c r="T20" s="840"/>
      <c r="U20" s="163"/>
      <c r="V20" s="113" t="s">
        <v>273</v>
      </c>
      <c r="W20" s="254" t="s">
        <v>177</v>
      </c>
      <c r="X20" s="455"/>
    </row>
    <row r="21" spans="1:24" ht="18.95" customHeight="1" x14ac:dyDescent="0.15">
      <c r="A21" s="835"/>
      <c r="B21" s="151" t="s">
        <v>254</v>
      </c>
      <c r="C21" s="302">
        <v>680</v>
      </c>
      <c r="D21" s="322"/>
      <c r="E21" s="748" t="s">
        <v>262</v>
      </c>
      <c r="F21" s="742"/>
      <c r="G21" s="302">
        <v>80</v>
      </c>
      <c r="H21" s="337"/>
      <c r="I21" s="741" t="s">
        <v>267</v>
      </c>
      <c r="J21" s="748"/>
      <c r="K21" s="742"/>
      <c r="L21" s="836">
        <v>20</v>
      </c>
      <c r="M21" s="837"/>
      <c r="N21" s="337"/>
      <c r="O21" s="73"/>
      <c r="P21" s="155"/>
      <c r="Q21" s="159"/>
      <c r="R21" s="30"/>
      <c r="S21" s="839"/>
      <c r="T21" s="840"/>
      <c r="U21" s="163"/>
      <c r="V21" s="113" t="s">
        <v>267</v>
      </c>
      <c r="W21" s="302">
        <v>20</v>
      </c>
      <c r="X21" s="337"/>
    </row>
    <row r="22" spans="1:24" ht="18.95" customHeight="1" x14ac:dyDescent="0.15">
      <c r="A22" s="93" t="s">
        <v>64</v>
      </c>
      <c r="B22" s="151" t="s">
        <v>255</v>
      </c>
      <c r="C22" s="302">
        <v>70</v>
      </c>
      <c r="D22" s="322"/>
      <c r="E22" s="748"/>
      <c r="F22" s="742"/>
      <c r="G22" s="302"/>
      <c r="H22" s="336"/>
      <c r="I22" s="741"/>
      <c r="J22" s="748"/>
      <c r="K22" s="742"/>
      <c r="L22" s="836"/>
      <c r="M22" s="837"/>
      <c r="N22" s="344"/>
      <c r="O22" s="73"/>
      <c r="P22" s="155"/>
      <c r="Q22" s="159"/>
      <c r="R22" s="30"/>
      <c r="S22" s="839"/>
      <c r="T22" s="840"/>
      <c r="U22" s="163"/>
      <c r="V22" s="113"/>
      <c r="W22" s="302"/>
      <c r="X22" s="336"/>
    </row>
    <row r="23" spans="1:24" ht="18.95" customHeight="1" thickBot="1" x14ac:dyDescent="0.2">
      <c r="A23" s="94"/>
      <c r="B23" s="152"/>
      <c r="C23" s="255"/>
      <c r="D23" s="372"/>
      <c r="E23" s="758"/>
      <c r="F23" s="754"/>
      <c r="G23" s="323"/>
      <c r="H23" s="342"/>
      <c r="I23" s="753"/>
      <c r="J23" s="758"/>
      <c r="K23" s="754"/>
      <c r="L23" s="871"/>
      <c r="M23" s="872"/>
      <c r="N23" s="453"/>
      <c r="O23" s="77"/>
      <c r="P23" s="156"/>
      <c r="Q23" s="160"/>
      <c r="R23" s="89"/>
      <c r="S23" s="852"/>
      <c r="T23" s="853"/>
      <c r="U23" s="164"/>
      <c r="V23" s="144"/>
      <c r="W23" s="323"/>
      <c r="X23" s="342"/>
    </row>
    <row r="24" spans="1:24" s="166" customFormat="1" ht="18" customHeight="1" thickTop="1" x14ac:dyDescent="0.15">
      <c r="A24" s="475">
        <f>SUM(C24+G24+L24+P24+S24+W24)</f>
        <v>2910</v>
      </c>
      <c r="B24" s="476" t="s">
        <v>9</v>
      </c>
      <c r="C24" s="458">
        <f>SUM(C15:C23)</f>
        <v>2510</v>
      </c>
      <c r="D24" s="479">
        <f>SUM(D15:D23)</f>
        <v>0</v>
      </c>
      <c r="E24" s="841" t="s">
        <v>9</v>
      </c>
      <c r="F24" s="842"/>
      <c r="G24" s="458">
        <f>SUM(G15:G23)</f>
        <v>250</v>
      </c>
      <c r="H24" s="515">
        <f>SUM(H15:H23)</f>
        <v>0</v>
      </c>
      <c r="I24" s="849" t="s">
        <v>9</v>
      </c>
      <c r="J24" s="841"/>
      <c r="K24" s="842"/>
      <c r="L24" s="845">
        <f>SUM(L15:L23)</f>
        <v>110</v>
      </c>
      <c r="M24" s="846"/>
      <c r="N24" s="462">
        <f>SUM(N15:N18,N20:N21,N23)</f>
        <v>0</v>
      </c>
      <c r="O24" s="480"/>
      <c r="P24" s="460"/>
      <c r="Q24" s="456"/>
      <c r="R24" s="481"/>
      <c r="S24" s="732"/>
      <c r="T24" s="790"/>
      <c r="U24" s="482"/>
      <c r="V24" s="478" t="s">
        <v>9</v>
      </c>
      <c r="W24" s="458">
        <f>SUM(W15:W23)</f>
        <v>40</v>
      </c>
      <c r="X24" s="477">
        <f>SUM(X15:X23)</f>
        <v>0</v>
      </c>
    </row>
    <row r="25" spans="1:24" ht="17.45" hidden="1" customHeight="1" x14ac:dyDescent="0.2">
      <c r="A25" s="34"/>
      <c r="B25" s="85"/>
      <c r="C25" s="325"/>
      <c r="D25" s="326"/>
      <c r="E25" s="843"/>
      <c r="F25" s="843"/>
      <c r="G25" s="325"/>
      <c r="H25" s="340"/>
      <c r="I25" s="873"/>
      <c r="J25" s="843"/>
      <c r="K25" s="843"/>
      <c r="L25" s="325"/>
      <c r="M25" s="874"/>
      <c r="N25" s="875"/>
      <c r="O25" s="85"/>
      <c r="P25" s="189"/>
      <c r="Q25" s="189"/>
      <c r="R25" s="35"/>
      <c r="S25" s="838"/>
      <c r="T25" s="838"/>
      <c r="U25" s="198"/>
      <c r="V25" s="84"/>
      <c r="W25" s="325"/>
      <c r="X25" s="340"/>
    </row>
    <row r="26" spans="1:24" ht="18.95" customHeight="1" x14ac:dyDescent="0.15">
      <c r="A26" s="767" t="s">
        <v>136</v>
      </c>
      <c r="B26" s="178" t="s">
        <v>256</v>
      </c>
      <c r="C26" s="303">
        <v>330</v>
      </c>
      <c r="D26" s="330"/>
      <c r="E26" s="747"/>
      <c r="F26" s="744"/>
      <c r="G26" s="303"/>
      <c r="H26" s="516"/>
      <c r="I26" s="743"/>
      <c r="J26" s="747"/>
      <c r="K26" s="744"/>
      <c r="L26" s="850"/>
      <c r="M26" s="851"/>
      <c r="N26" s="343"/>
      <c r="O26" s="430"/>
      <c r="P26" s="182"/>
      <c r="Q26" s="194"/>
      <c r="R26" s="31"/>
      <c r="S26" s="888"/>
      <c r="T26" s="892"/>
      <c r="U26" s="199"/>
      <c r="V26" s="180"/>
      <c r="W26" s="303"/>
      <c r="X26" s="352"/>
    </row>
    <row r="27" spans="1:24" ht="18.95" customHeight="1" x14ac:dyDescent="0.15">
      <c r="A27" s="760"/>
      <c r="B27" s="112" t="s">
        <v>257</v>
      </c>
      <c r="C27" s="302">
        <v>2820</v>
      </c>
      <c r="D27" s="331"/>
      <c r="E27" s="748"/>
      <c r="F27" s="742"/>
      <c r="G27" s="302"/>
      <c r="H27" s="336"/>
      <c r="I27" s="741" t="s">
        <v>268</v>
      </c>
      <c r="J27" s="748"/>
      <c r="K27" s="742"/>
      <c r="L27" s="836">
        <v>550</v>
      </c>
      <c r="M27" s="837"/>
      <c r="N27" s="337"/>
      <c r="O27" s="71"/>
      <c r="P27" s="155"/>
      <c r="Q27" s="188"/>
      <c r="R27" s="29"/>
      <c r="S27" s="839"/>
      <c r="T27" s="844"/>
      <c r="U27" s="163"/>
      <c r="V27" s="147" t="s">
        <v>274</v>
      </c>
      <c r="W27" s="302">
        <v>80</v>
      </c>
      <c r="X27" s="338"/>
    </row>
    <row r="28" spans="1:24" ht="18.95" customHeight="1" x14ac:dyDescent="0.15">
      <c r="A28" s="760"/>
      <c r="B28" s="112" t="s">
        <v>258</v>
      </c>
      <c r="C28" s="535" t="s">
        <v>480</v>
      </c>
      <c r="D28" s="536"/>
      <c r="E28" s="748" t="s">
        <v>42</v>
      </c>
      <c r="F28" s="742"/>
      <c r="G28" s="302">
        <v>250</v>
      </c>
      <c r="H28" s="337"/>
      <c r="I28" s="741"/>
      <c r="J28" s="748"/>
      <c r="K28" s="742"/>
      <c r="L28" s="836"/>
      <c r="M28" s="837"/>
      <c r="N28" s="344"/>
      <c r="O28" s="71"/>
      <c r="P28" s="155"/>
      <c r="Q28" s="188"/>
      <c r="R28" s="29"/>
      <c r="S28" s="839"/>
      <c r="T28" s="844"/>
      <c r="U28" s="163"/>
      <c r="V28" s="147"/>
      <c r="W28" s="302"/>
      <c r="X28" s="353"/>
    </row>
    <row r="29" spans="1:24" ht="18.95" customHeight="1" x14ac:dyDescent="0.15">
      <c r="A29" s="760"/>
      <c r="B29" s="112" t="s">
        <v>259</v>
      </c>
      <c r="C29" s="535" t="s">
        <v>480</v>
      </c>
      <c r="D29" s="536"/>
      <c r="E29" s="748"/>
      <c r="F29" s="742"/>
      <c r="G29" s="302"/>
      <c r="H29" s="336"/>
      <c r="I29" s="741"/>
      <c r="J29" s="748"/>
      <c r="K29" s="742"/>
      <c r="L29" s="836"/>
      <c r="M29" s="837"/>
      <c r="N29" s="344"/>
      <c r="O29" s="71"/>
      <c r="P29" s="155"/>
      <c r="Q29" s="188"/>
      <c r="R29" s="29"/>
      <c r="S29" s="839"/>
      <c r="T29" s="844"/>
      <c r="U29" s="163"/>
      <c r="V29" s="147"/>
      <c r="W29" s="302"/>
      <c r="X29" s="353"/>
    </row>
    <row r="30" spans="1:24" ht="18.95" customHeight="1" thickBot="1" x14ac:dyDescent="0.2">
      <c r="A30" s="760"/>
      <c r="B30" s="146" t="s">
        <v>41</v>
      </c>
      <c r="C30" s="323">
        <v>540</v>
      </c>
      <c r="D30" s="331"/>
      <c r="E30" s="758"/>
      <c r="F30" s="754"/>
      <c r="G30" s="323"/>
      <c r="H30" s="342"/>
      <c r="I30" s="753" t="s">
        <v>41</v>
      </c>
      <c r="J30" s="758"/>
      <c r="K30" s="754"/>
      <c r="L30" s="847">
        <v>60</v>
      </c>
      <c r="M30" s="848"/>
      <c r="N30" s="339"/>
      <c r="O30" s="412"/>
      <c r="P30" s="156"/>
      <c r="Q30" s="187"/>
      <c r="R30" s="88"/>
      <c r="S30" s="852"/>
      <c r="T30" s="857"/>
      <c r="U30" s="164"/>
      <c r="V30" s="148"/>
      <c r="W30" s="323"/>
      <c r="X30" s="354"/>
    </row>
    <row r="31" spans="1:24" s="166" customFormat="1" ht="18" customHeight="1" thickTop="1" x14ac:dyDescent="0.15">
      <c r="A31" s="475">
        <f>SUM(C31+G31+L31+P31+S31+W31)</f>
        <v>4630</v>
      </c>
      <c r="B31" s="476" t="s">
        <v>9</v>
      </c>
      <c r="C31" s="458">
        <f>SUM(C26:C30)</f>
        <v>3690</v>
      </c>
      <c r="D31" s="479">
        <f>SUM(D26:D30)</f>
        <v>0</v>
      </c>
      <c r="E31" s="841" t="s">
        <v>9</v>
      </c>
      <c r="F31" s="842"/>
      <c r="G31" s="458">
        <f>SUM(G26:G30)</f>
        <v>250</v>
      </c>
      <c r="H31" s="515">
        <f>SUM(H26:H30)</f>
        <v>0</v>
      </c>
      <c r="I31" s="849" t="s">
        <v>9</v>
      </c>
      <c r="J31" s="841"/>
      <c r="K31" s="842"/>
      <c r="L31" s="845">
        <f>SUM(L26:L30)</f>
        <v>610</v>
      </c>
      <c r="M31" s="846"/>
      <c r="N31" s="462">
        <f>SUM(N27,N30)</f>
        <v>0</v>
      </c>
      <c r="O31" s="480"/>
      <c r="P31" s="460"/>
      <c r="Q31" s="456"/>
      <c r="R31" s="481"/>
      <c r="S31" s="732">
        <f>SUM(S26:S30)</f>
        <v>0</v>
      </c>
      <c r="T31" s="790"/>
      <c r="U31" s="482">
        <f>SUM(U26:U30)</f>
        <v>0</v>
      </c>
      <c r="V31" s="478" t="s">
        <v>9</v>
      </c>
      <c r="W31" s="458">
        <f>SUM(W26:W30)</f>
        <v>80</v>
      </c>
      <c r="X31" s="477">
        <f>SUM(X26:X30)</f>
        <v>0</v>
      </c>
    </row>
    <row r="32" spans="1:24" ht="17.45" customHeight="1" x14ac:dyDescent="0.15">
      <c r="A32" s="1"/>
      <c r="B32" s="33"/>
      <c r="C32" s="305"/>
      <c r="D32" s="307"/>
      <c r="E32" s="861"/>
      <c r="F32" s="862"/>
      <c r="G32" s="305"/>
      <c r="H32" s="343"/>
      <c r="I32" s="861"/>
      <c r="J32" s="897"/>
      <c r="K32" s="862"/>
      <c r="L32" s="878"/>
      <c r="M32" s="879"/>
      <c r="N32" s="343"/>
      <c r="O32" s="33"/>
      <c r="P32" s="157"/>
      <c r="Q32" s="183"/>
      <c r="R32" s="33"/>
      <c r="S32" s="895"/>
      <c r="T32" s="896"/>
      <c r="U32" s="165"/>
      <c r="V32" s="32"/>
      <c r="W32" s="305"/>
      <c r="X32" s="355"/>
    </row>
    <row r="33" spans="1:24" ht="17.45" customHeight="1" x14ac:dyDescent="0.15">
      <c r="A33" s="1"/>
      <c r="B33" s="33"/>
      <c r="C33" s="305"/>
      <c r="D33" s="307"/>
      <c r="E33" s="858"/>
      <c r="F33" s="860"/>
      <c r="G33" s="305"/>
      <c r="H33" s="344"/>
      <c r="I33" s="858"/>
      <c r="J33" s="859"/>
      <c r="K33" s="860"/>
      <c r="L33" s="664"/>
      <c r="M33" s="665"/>
      <c r="N33" s="344"/>
      <c r="O33" s="33"/>
      <c r="P33" s="157"/>
      <c r="Q33" s="183"/>
      <c r="R33" s="33"/>
      <c r="S33" s="865"/>
      <c r="T33" s="866"/>
      <c r="U33" s="165"/>
      <c r="V33" s="32"/>
      <c r="W33" s="305"/>
      <c r="X33" s="355"/>
    </row>
    <row r="34" spans="1:24" ht="17.45" customHeight="1" x14ac:dyDescent="0.15">
      <c r="A34" s="1"/>
      <c r="B34" s="38"/>
      <c r="C34" s="321"/>
      <c r="D34" s="332"/>
      <c r="E34" s="858"/>
      <c r="F34" s="860"/>
      <c r="G34" s="321"/>
      <c r="H34" s="344"/>
      <c r="I34" s="858"/>
      <c r="J34" s="859"/>
      <c r="K34" s="860"/>
      <c r="L34" s="664"/>
      <c r="M34" s="665"/>
      <c r="N34" s="344"/>
      <c r="O34" s="38"/>
      <c r="P34" s="153"/>
      <c r="Q34" s="186"/>
      <c r="R34" s="38"/>
      <c r="S34" s="865"/>
      <c r="T34" s="866"/>
      <c r="U34" s="200"/>
      <c r="V34" s="37"/>
      <c r="W34" s="321"/>
      <c r="X34" s="353"/>
    </row>
    <row r="35" spans="1:24" ht="17.45" customHeight="1" x14ac:dyDescent="0.15">
      <c r="A35" s="1"/>
      <c r="B35" s="38"/>
      <c r="C35" s="321"/>
      <c r="D35" s="332"/>
      <c r="E35" s="858"/>
      <c r="F35" s="860"/>
      <c r="G35" s="321"/>
      <c r="H35" s="344"/>
      <c r="I35" s="858"/>
      <c r="J35" s="859"/>
      <c r="K35" s="860"/>
      <c r="L35" s="664"/>
      <c r="M35" s="665"/>
      <c r="N35" s="344"/>
      <c r="O35" s="38"/>
      <c r="P35" s="153"/>
      <c r="Q35" s="186"/>
      <c r="R35" s="38"/>
      <c r="S35" s="865"/>
      <c r="T35" s="866"/>
      <c r="U35" s="200"/>
      <c r="V35" s="37"/>
      <c r="W35" s="321"/>
      <c r="X35" s="353"/>
    </row>
    <row r="36" spans="1:24" ht="17.45" customHeight="1" x14ac:dyDescent="0.15">
      <c r="A36" s="1"/>
      <c r="B36" s="38"/>
      <c r="C36" s="321"/>
      <c r="D36" s="332"/>
      <c r="E36" s="858"/>
      <c r="F36" s="860"/>
      <c r="G36" s="321"/>
      <c r="H36" s="344"/>
      <c r="I36" s="858"/>
      <c r="J36" s="859"/>
      <c r="K36" s="860"/>
      <c r="L36" s="664"/>
      <c r="M36" s="665"/>
      <c r="N36" s="344"/>
      <c r="O36" s="38"/>
      <c r="P36" s="153"/>
      <c r="Q36" s="186"/>
      <c r="R36" s="38"/>
      <c r="S36" s="865"/>
      <c r="T36" s="866"/>
      <c r="U36" s="200"/>
      <c r="V36" s="37"/>
      <c r="W36" s="321"/>
      <c r="X36" s="353"/>
    </row>
    <row r="37" spans="1:24" ht="17.45" customHeight="1" x14ac:dyDescent="0.15">
      <c r="A37" s="1"/>
      <c r="B37" s="38"/>
      <c r="C37" s="321"/>
      <c r="D37" s="332"/>
      <c r="E37" s="858"/>
      <c r="F37" s="860"/>
      <c r="G37" s="321"/>
      <c r="H37" s="344"/>
      <c r="I37" s="858"/>
      <c r="J37" s="859"/>
      <c r="K37" s="860"/>
      <c r="L37" s="664"/>
      <c r="M37" s="665"/>
      <c r="N37" s="344"/>
      <c r="O37" s="38"/>
      <c r="P37" s="153"/>
      <c r="Q37" s="186"/>
      <c r="R37" s="38"/>
      <c r="S37" s="865"/>
      <c r="T37" s="866"/>
      <c r="U37" s="200"/>
      <c r="V37" s="37"/>
      <c r="W37" s="321"/>
      <c r="X37" s="353"/>
    </row>
    <row r="38" spans="1:24" ht="17.45" customHeight="1" x14ac:dyDescent="0.15">
      <c r="A38" s="1"/>
      <c r="B38" s="38"/>
      <c r="C38" s="321"/>
      <c r="D38" s="332"/>
      <c r="E38" s="858"/>
      <c r="F38" s="860"/>
      <c r="G38" s="321"/>
      <c r="H38" s="344"/>
      <c r="I38" s="858"/>
      <c r="J38" s="859"/>
      <c r="K38" s="860"/>
      <c r="L38" s="664"/>
      <c r="M38" s="665"/>
      <c r="N38" s="344"/>
      <c r="O38" s="38"/>
      <c r="P38" s="153"/>
      <c r="Q38" s="186"/>
      <c r="R38" s="38"/>
      <c r="S38" s="865"/>
      <c r="T38" s="866"/>
      <c r="U38" s="200"/>
      <c r="V38" s="37"/>
      <c r="W38" s="321"/>
      <c r="X38" s="353"/>
    </row>
    <row r="39" spans="1:24" ht="17.45" customHeight="1" x14ac:dyDescent="0.15">
      <c r="A39" s="1"/>
      <c r="B39" s="38"/>
      <c r="C39" s="321"/>
      <c r="D39" s="332"/>
      <c r="E39" s="858"/>
      <c r="F39" s="860"/>
      <c r="G39" s="321"/>
      <c r="H39" s="344"/>
      <c r="I39" s="858"/>
      <c r="J39" s="859"/>
      <c r="K39" s="860"/>
      <c r="L39" s="664"/>
      <c r="M39" s="665"/>
      <c r="N39" s="344"/>
      <c r="O39" s="38"/>
      <c r="P39" s="153"/>
      <c r="Q39" s="186"/>
      <c r="R39" s="38"/>
      <c r="S39" s="865"/>
      <c r="T39" s="866"/>
      <c r="U39" s="200"/>
      <c r="V39" s="37"/>
      <c r="W39" s="321"/>
      <c r="X39" s="353"/>
    </row>
    <row r="40" spans="1:24" ht="17.45" customHeight="1" x14ac:dyDescent="0.15">
      <c r="A40" s="1"/>
      <c r="B40" s="38"/>
      <c r="C40" s="321"/>
      <c r="D40" s="332"/>
      <c r="E40" s="858"/>
      <c r="F40" s="860"/>
      <c r="G40" s="321"/>
      <c r="H40" s="344"/>
      <c r="I40" s="858"/>
      <c r="J40" s="859"/>
      <c r="K40" s="860"/>
      <c r="L40" s="664"/>
      <c r="M40" s="665"/>
      <c r="N40" s="344"/>
      <c r="O40" s="38"/>
      <c r="P40" s="153"/>
      <c r="Q40" s="186"/>
      <c r="R40" s="38"/>
      <c r="S40" s="865"/>
      <c r="T40" s="866"/>
      <c r="U40" s="200"/>
      <c r="V40" s="37"/>
      <c r="W40" s="321"/>
      <c r="X40" s="353"/>
    </row>
    <row r="41" spans="1:24" ht="17.45" customHeight="1" x14ac:dyDescent="0.15">
      <c r="A41" s="1"/>
      <c r="B41" s="38"/>
      <c r="C41" s="321"/>
      <c r="D41" s="332"/>
      <c r="E41" s="858"/>
      <c r="F41" s="860"/>
      <c r="G41" s="321"/>
      <c r="H41" s="344"/>
      <c r="I41" s="858"/>
      <c r="J41" s="859"/>
      <c r="K41" s="860"/>
      <c r="L41" s="664"/>
      <c r="M41" s="665"/>
      <c r="N41" s="344"/>
      <c r="O41" s="38"/>
      <c r="P41" s="153"/>
      <c r="Q41" s="186"/>
      <c r="R41" s="38"/>
      <c r="S41" s="865"/>
      <c r="T41" s="866"/>
      <c r="U41" s="200"/>
      <c r="V41" s="37"/>
      <c r="W41" s="321"/>
      <c r="X41" s="353"/>
    </row>
    <row r="42" spans="1:24" ht="17.45" customHeight="1" x14ac:dyDescent="0.15">
      <c r="A42" s="1"/>
      <c r="B42" s="38"/>
      <c r="C42" s="321"/>
      <c r="D42" s="332"/>
      <c r="E42" s="858"/>
      <c r="F42" s="860"/>
      <c r="G42" s="321"/>
      <c r="H42" s="344"/>
      <c r="I42" s="858"/>
      <c r="J42" s="859"/>
      <c r="K42" s="860"/>
      <c r="L42" s="664"/>
      <c r="M42" s="665"/>
      <c r="N42" s="344"/>
      <c r="O42" s="38"/>
      <c r="P42" s="153"/>
      <c r="Q42" s="186"/>
      <c r="R42" s="38"/>
      <c r="S42" s="865"/>
      <c r="T42" s="866"/>
      <c r="U42" s="200"/>
      <c r="V42" s="37"/>
      <c r="W42" s="321"/>
      <c r="X42" s="353"/>
    </row>
    <row r="43" spans="1:24" ht="17.45" customHeight="1" x14ac:dyDescent="0.15">
      <c r="A43" s="1"/>
      <c r="B43" s="38"/>
      <c r="C43" s="321"/>
      <c r="D43" s="332"/>
      <c r="E43" s="858"/>
      <c r="F43" s="860"/>
      <c r="G43" s="321"/>
      <c r="H43" s="344"/>
      <c r="I43" s="858"/>
      <c r="J43" s="859"/>
      <c r="K43" s="860"/>
      <c r="L43" s="664"/>
      <c r="M43" s="665"/>
      <c r="N43" s="344"/>
      <c r="O43" s="38"/>
      <c r="P43" s="153"/>
      <c r="Q43" s="186"/>
      <c r="R43" s="38"/>
      <c r="S43" s="865"/>
      <c r="T43" s="866"/>
      <c r="U43" s="200"/>
      <c r="V43" s="37"/>
      <c r="W43" s="321"/>
      <c r="X43" s="353"/>
    </row>
    <row r="44" spans="1:24" ht="17.45" customHeight="1" x14ac:dyDescent="0.15">
      <c r="A44" s="1"/>
      <c r="B44" s="38"/>
      <c r="C44" s="321"/>
      <c r="D44" s="332"/>
      <c r="E44" s="858"/>
      <c r="F44" s="860"/>
      <c r="G44" s="321"/>
      <c r="H44" s="344"/>
      <c r="I44" s="858"/>
      <c r="J44" s="859"/>
      <c r="K44" s="860"/>
      <c r="L44" s="664"/>
      <c r="M44" s="665"/>
      <c r="N44" s="344"/>
      <c r="O44" s="38"/>
      <c r="P44" s="153"/>
      <c r="Q44" s="186"/>
      <c r="R44" s="38"/>
      <c r="S44" s="865"/>
      <c r="T44" s="866"/>
      <c r="U44" s="200"/>
      <c r="V44" s="37"/>
      <c r="W44" s="321"/>
      <c r="X44" s="353"/>
    </row>
    <row r="45" spans="1:24" ht="17.45" customHeight="1" x14ac:dyDescent="0.15">
      <c r="A45" s="1"/>
      <c r="B45" s="38"/>
      <c r="C45" s="321"/>
      <c r="D45" s="332"/>
      <c r="E45" s="858"/>
      <c r="F45" s="860"/>
      <c r="G45" s="321"/>
      <c r="H45" s="344"/>
      <c r="I45" s="858"/>
      <c r="J45" s="859"/>
      <c r="K45" s="860"/>
      <c r="L45" s="664"/>
      <c r="M45" s="665"/>
      <c r="N45" s="344"/>
      <c r="O45" s="38"/>
      <c r="P45" s="153"/>
      <c r="Q45" s="186"/>
      <c r="R45" s="38"/>
      <c r="S45" s="865"/>
      <c r="T45" s="866"/>
      <c r="U45" s="200"/>
      <c r="V45" s="37"/>
      <c r="W45" s="321"/>
      <c r="X45" s="353"/>
    </row>
    <row r="46" spans="1:24" ht="17.45" customHeight="1" x14ac:dyDescent="0.15">
      <c r="A46" s="39"/>
      <c r="B46" s="40"/>
      <c r="C46" s="333"/>
      <c r="D46" s="334"/>
      <c r="E46" s="867"/>
      <c r="F46" s="868"/>
      <c r="G46" s="333"/>
      <c r="H46" s="345"/>
      <c r="I46" s="867"/>
      <c r="J46" s="876"/>
      <c r="K46" s="868"/>
      <c r="L46" s="882"/>
      <c r="M46" s="883"/>
      <c r="N46" s="345"/>
      <c r="O46" s="40"/>
      <c r="P46" s="191"/>
      <c r="Q46" s="195"/>
      <c r="R46" s="40"/>
      <c r="S46" s="884"/>
      <c r="T46" s="885"/>
      <c r="U46" s="201"/>
      <c r="V46" s="41"/>
      <c r="W46" s="333"/>
      <c r="X46" s="356"/>
    </row>
    <row r="47" spans="1:24" s="81" customFormat="1" ht="17.45" customHeight="1" x14ac:dyDescent="0.15">
      <c r="A47" s="90" t="s">
        <v>20</v>
      </c>
      <c r="B47" s="91"/>
      <c r="C47" s="184"/>
      <c r="D47" s="192"/>
      <c r="E47" s="869"/>
      <c r="F47" s="870"/>
      <c r="G47" s="295"/>
      <c r="H47" s="413"/>
      <c r="I47" s="877"/>
      <c r="J47" s="869"/>
      <c r="K47" s="870"/>
      <c r="L47" s="878"/>
      <c r="M47" s="879"/>
      <c r="N47" s="413"/>
      <c r="O47" s="431"/>
      <c r="P47" s="184"/>
      <c r="Q47" s="196"/>
      <c r="R47" s="91"/>
      <c r="S47" s="863"/>
      <c r="T47" s="864"/>
      <c r="U47" s="202"/>
      <c r="V47" s="92"/>
      <c r="W47" s="295"/>
      <c r="X47" s="357"/>
    </row>
    <row r="48" spans="1:24" s="167" customFormat="1" ht="18" customHeight="1" x14ac:dyDescent="0.15">
      <c r="A48" s="316">
        <f>SUM(C48+G48+L48+P48+S48+W48)</f>
        <v>24310</v>
      </c>
      <c r="B48" s="294" t="s">
        <v>9</v>
      </c>
      <c r="C48" s="134">
        <f>SUM(C14+C24+C31)</f>
        <v>19420</v>
      </c>
      <c r="D48" s="317">
        <f>SUM(D14+D24+D31)</f>
        <v>0</v>
      </c>
      <c r="E48" s="815" t="s">
        <v>9</v>
      </c>
      <c r="F48" s="805"/>
      <c r="G48" s="134">
        <f>SUM(G14+G24+G31)</f>
        <v>2150</v>
      </c>
      <c r="H48" s="517">
        <f>SUM(H14+H24+H31)</f>
        <v>0</v>
      </c>
      <c r="I48" s="804" t="s">
        <v>9</v>
      </c>
      <c r="J48" s="815"/>
      <c r="K48" s="805"/>
      <c r="L48" s="880">
        <f>SUM(L14+L24+L31)</f>
        <v>1530</v>
      </c>
      <c r="M48" s="881"/>
      <c r="N48" s="414">
        <f>SUM(N14+N24+N31)</f>
        <v>0</v>
      </c>
      <c r="O48" s="432" t="s">
        <v>9</v>
      </c>
      <c r="P48" s="134">
        <f>SUM(P14+P24+P31)</f>
        <v>210</v>
      </c>
      <c r="Q48" s="318">
        <f>SUM(Q31+Q24+Q14)</f>
        <v>0</v>
      </c>
      <c r="R48" s="294" t="s">
        <v>9</v>
      </c>
      <c r="S48" s="671">
        <f>SUM(S31+S24+S14)</f>
        <v>490</v>
      </c>
      <c r="T48" s="829"/>
      <c r="U48" s="319">
        <f>SUM(U14+U24+U31)</f>
        <v>0</v>
      </c>
      <c r="V48" s="297" t="s">
        <v>9</v>
      </c>
      <c r="W48" s="346">
        <f>SUM(W14+W24+W31)</f>
        <v>510</v>
      </c>
      <c r="X48" s="358">
        <f>SUM(X14+X24+X31)</f>
        <v>0</v>
      </c>
    </row>
    <row r="49" spans="1:24" ht="15" customHeight="1" x14ac:dyDescent="0.15">
      <c r="A49" s="42"/>
      <c r="B49" s="42"/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669" t="str">
        <f>市郡別!P43</f>
        <v>2024年11月現在</v>
      </c>
      <c r="X49" s="670"/>
    </row>
    <row r="50" spans="1:24" ht="15" customHeight="1" x14ac:dyDescent="0.15">
      <c r="A50" s="42"/>
      <c r="B50" s="42"/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</row>
    <row r="51" spans="1:24" ht="15" customHeight="1" x14ac:dyDescent="0.15"/>
    <row r="52" spans="1:24" ht="15" customHeight="1" x14ac:dyDescent="0.15"/>
    <row r="53" spans="1:24" ht="15" customHeight="1" x14ac:dyDescent="0.15"/>
    <row r="54" spans="1:24" ht="15" customHeight="1" x14ac:dyDescent="0.15"/>
    <row r="55" spans="1:24" ht="15" customHeight="1" x14ac:dyDescent="0.15"/>
    <row r="56" spans="1:24" ht="15" customHeight="1" x14ac:dyDescent="0.15"/>
    <row r="57" spans="1:24" ht="18.75" customHeight="1" x14ac:dyDescent="0.15"/>
    <row r="58" spans="1:24" ht="15" customHeight="1" x14ac:dyDescent="0.15"/>
    <row r="59" spans="1:24" ht="15" customHeight="1" x14ac:dyDescent="0.15"/>
    <row r="60" spans="1:24" ht="15" customHeight="1" x14ac:dyDescent="0.15"/>
    <row r="61" spans="1:24" ht="15" customHeight="1" x14ac:dyDescent="0.15"/>
    <row r="62" spans="1:24" ht="15" customHeight="1" x14ac:dyDescent="0.15"/>
    <row r="63" spans="1:24" ht="15" customHeight="1" x14ac:dyDescent="0.15"/>
    <row r="64" spans="1:24" ht="15" customHeight="1" x14ac:dyDescent="0.15"/>
    <row r="65" ht="15" customHeight="1" x14ac:dyDescent="0.15"/>
    <row r="66" ht="15" customHeight="1" x14ac:dyDescent="0.15"/>
    <row r="67" ht="15" customHeight="1" x14ac:dyDescent="0.15"/>
    <row r="68" ht="15" customHeight="1" x14ac:dyDescent="0.15"/>
    <row r="69" ht="15" customHeight="1" x14ac:dyDescent="0.15"/>
    <row r="70" ht="15" customHeight="1" x14ac:dyDescent="0.15"/>
    <row r="71" ht="15" customHeight="1" x14ac:dyDescent="0.15"/>
  </sheetData>
  <sheetProtection algorithmName="SHA-512" hashValue="gdFkQANySFIpa2PCsi5CDSuI7Qrs8vIkqULJfdM/tpUh55+leJWkld9K5SRV/41HTf52DmOmgGyEhvdUdhi0qg==" saltValue="fEjQUVWLhxhOYXMvK7bDWQ==" spinCount="100000" sheet="1" selectLockedCells="1"/>
  <mergeCells count="198">
    <mergeCell ref="F1:L1"/>
    <mergeCell ref="M1:N1"/>
    <mergeCell ref="E4:H4"/>
    <mergeCell ref="E7:F7"/>
    <mergeCell ref="I4:N4"/>
    <mergeCell ref="I5:K5"/>
    <mergeCell ref="I6:K6"/>
    <mergeCell ref="I7:K7"/>
    <mergeCell ref="A1:E1"/>
    <mergeCell ref="A2:E2"/>
    <mergeCell ref="A4:A5"/>
    <mergeCell ref="F2:H2"/>
    <mergeCell ref="B4:D4"/>
    <mergeCell ref="I2:L2"/>
    <mergeCell ref="L5:M5"/>
    <mergeCell ref="M2:N2"/>
    <mergeCell ref="L6:M6"/>
    <mergeCell ref="L43:M43"/>
    <mergeCell ref="I32:K32"/>
    <mergeCell ref="E10:F10"/>
    <mergeCell ref="E11:F11"/>
    <mergeCell ref="E9:F9"/>
    <mergeCell ref="E12:F12"/>
    <mergeCell ref="E13:F13"/>
    <mergeCell ref="E14:F14"/>
    <mergeCell ref="E15:F15"/>
    <mergeCell ref="L9:M9"/>
    <mergeCell ref="E17:F17"/>
    <mergeCell ref="E18:F18"/>
    <mergeCell ref="E19:F19"/>
    <mergeCell ref="I19:K19"/>
    <mergeCell ref="I15:K15"/>
    <mergeCell ref="I16:K16"/>
    <mergeCell ref="I17:K17"/>
    <mergeCell ref="I11:K11"/>
    <mergeCell ref="E16:F16"/>
    <mergeCell ref="L39:M39"/>
    <mergeCell ref="L38:M38"/>
    <mergeCell ref="L37:M37"/>
    <mergeCell ref="L36:M36"/>
    <mergeCell ref="L42:M42"/>
    <mergeCell ref="O1:S1"/>
    <mergeCell ref="S5:T5"/>
    <mergeCell ref="S6:T6"/>
    <mergeCell ref="S7:T7"/>
    <mergeCell ref="S35:T35"/>
    <mergeCell ref="S39:T39"/>
    <mergeCell ref="S40:T40"/>
    <mergeCell ref="S41:T41"/>
    <mergeCell ref="S42:T42"/>
    <mergeCell ref="S32:T32"/>
    <mergeCell ref="S38:T38"/>
    <mergeCell ref="S36:T36"/>
    <mergeCell ref="S34:T34"/>
    <mergeCell ref="T1:X1"/>
    <mergeCell ref="V4:X4"/>
    <mergeCell ref="T2:X2"/>
    <mergeCell ref="O4:Q4"/>
    <mergeCell ref="S28:T28"/>
    <mergeCell ref="A26:A30"/>
    <mergeCell ref="R4:U4"/>
    <mergeCell ref="A6:A13"/>
    <mergeCell ref="E5:F5"/>
    <mergeCell ref="E6:F6"/>
    <mergeCell ref="O2:S2"/>
    <mergeCell ref="S9:T9"/>
    <mergeCell ref="S10:T10"/>
    <mergeCell ref="S11:T11"/>
    <mergeCell ref="S12:T12"/>
    <mergeCell ref="S8:T8"/>
    <mergeCell ref="S15:T15"/>
    <mergeCell ref="S16:T16"/>
    <mergeCell ref="L17:M17"/>
    <mergeCell ref="I12:K12"/>
    <mergeCell ref="I13:K13"/>
    <mergeCell ref="I14:K14"/>
    <mergeCell ref="S13:T13"/>
    <mergeCell ref="S14:T14"/>
    <mergeCell ref="L14:M14"/>
    <mergeCell ref="L13:M13"/>
    <mergeCell ref="L27:M27"/>
    <mergeCell ref="L24:M24"/>
    <mergeCell ref="S26:T26"/>
    <mergeCell ref="S44:T44"/>
    <mergeCell ref="S33:T33"/>
    <mergeCell ref="S37:T37"/>
    <mergeCell ref="I46:K46"/>
    <mergeCell ref="I48:K48"/>
    <mergeCell ref="I47:K47"/>
    <mergeCell ref="L32:M32"/>
    <mergeCell ref="L48:M48"/>
    <mergeCell ref="L47:M47"/>
    <mergeCell ref="L46:M46"/>
    <mergeCell ref="L45:M45"/>
    <mergeCell ref="L44:M44"/>
    <mergeCell ref="I33:K33"/>
    <mergeCell ref="L34:M34"/>
    <mergeCell ref="L33:M33"/>
    <mergeCell ref="L35:M35"/>
    <mergeCell ref="L40:M40"/>
    <mergeCell ref="I37:K37"/>
    <mergeCell ref="I38:K38"/>
    <mergeCell ref="I40:K40"/>
    <mergeCell ref="S48:T48"/>
    <mergeCell ref="S45:T45"/>
    <mergeCell ref="S46:T46"/>
    <mergeCell ref="I39:K39"/>
    <mergeCell ref="S47:T47"/>
    <mergeCell ref="S43:T43"/>
    <mergeCell ref="E48:F48"/>
    <mergeCell ref="E44:F44"/>
    <mergeCell ref="E46:F46"/>
    <mergeCell ref="E47:F47"/>
    <mergeCell ref="I43:K43"/>
    <mergeCell ref="L7:M7"/>
    <mergeCell ref="L12:M12"/>
    <mergeCell ref="L11:M11"/>
    <mergeCell ref="L19:M19"/>
    <mergeCell ref="L28:M28"/>
    <mergeCell ref="E34:F34"/>
    <mergeCell ref="I35:K35"/>
    <mergeCell ref="E31:F31"/>
    <mergeCell ref="I28:K28"/>
    <mergeCell ref="L23:M23"/>
    <mergeCell ref="I8:K8"/>
    <mergeCell ref="I25:K25"/>
    <mergeCell ref="I10:K10"/>
    <mergeCell ref="L16:M16"/>
    <mergeCell ref="M25:N25"/>
    <mergeCell ref="L15:M15"/>
    <mergeCell ref="I23:K23"/>
    <mergeCell ref="I29:K29"/>
    <mergeCell ref="E35:F35"/>
    <mergeCell ref="E33:F33"/>
    <mergeCell ref="I30:K30"/>
    <mergeCell ref="I31:K31"/>
    <mergeCell ref="E45:F45"/>
    <mergeCell ref="I45:K45"/>
    <mergeCell ref="I42:K42"/>
    <mergeCell ref="E42:F42"/>
    <mergeCell ref="E39:F39"/>
    <mergeCell ref="E40:F40"/>
    <mergeCell ref="E41:F41"/>
    <mergeCell ref="I41:K41"/>
    <mergeCell ref="I36:K36"/>
    <mergeCell ref="I44:K44"/>
    <mergeCell ref="E38:F38"/>
    <mergeCell ref="E37:F37"/>
    <mergeCell ref="E36:F36"/>
    <mergeCell ref="E43:F43"/>
    <mergeCell ref="L41:M41"/>
    <mergeCell ref="I24:K24"/>
    <mergeCell ref="L21:M21"/>
    <mergeCell ref="I26:K26"/>
    <mergeCell ref="L26:M26"/>
    <mergeCell ref="S18:T18"/>
    <mergeCell ref="E8:F8"/>
    <mergeCell ref="S21:T21"/>
    <mergeCell ref="S27:T27"/>
    <mergeCell ref="S23:T23"/>
    <mergeCell ref="S24:T24"/>
    <mergeCell ref="I9:K9"/>
    <mergeCell ref="I22:K22"/>
    <mergeCell ref="I18:K18"/>
    <mergeCell ref="L10:M10"/>
    <mergeCell ref="I27:K27"/>
    <mergeCell ref="L8:M8"/>
    <mergeCell ref="E27:F27"/>
    <mergeCell ref="E29:F29"/>
    <mergeCell ref="E28:F28"/>
    <mergeCell ref="E30:F30"/>
    <mergeCell ref="S30:T30"/>
    <mergeCell ref="I34:K34"/>
    <mergeCell ref="E32:F32"/>
    <mergeCell ref="W49:X49"/>
    <mergeCell ref="A17:A21"/>
    <mergeCell ref="L20:M20"/>
    <mergeCell ref="L29:M29"/>
    <mergeCell ref="L22:M22"/>
    <mergeCell ref="S31:T31"/>
    <mergeCell ref="S25:T25"/>
    <mergeCell ref="S19:T19"/>
    <mergeCell ref="S20:T20"/>
    <mergeCell ref="S17:T17"/>
    <mergeCell ref="E21:F21"/>
    <mergeCell ref="E22:F22"/>
    <mergeCell ref="E23:F23"/>
    <mergeCell ref="E24:F24"/>
    <mergeCell ref="E25:F25"/>
    <mergeCell ref="L18:M18"/>
    <mergeCell ref="I20:K20"/>
    <mergeCell ref="I21:K21"/>
    <mergeCell ref="E20:F20"/>
    <mergeCell ref="E26:F26"/>
    <mergeCell ref="S29:T29"/>
    <mergeCell ref="S22:T22"/>
    <mergeCell ref="L31:M31"/>
    <mergeCell ref="L30:M30"/>
  </mergeCells>
  <phoneticPr fontId="3"/>
  <dataValidations count="3">
    <dataValidation type="decimal" operator="lessThanOrEqual" allowBlank="1" showInputMessage="1" showErrorMessage="1" sqref="D6:D13 D15 D17:D23 D26:D30 H6 H11:H13 H15 H21 H28 Q6 Q12 X6:X8 X11:X13 X15 V12 X27 N6 X19:X21" xr:uid="{00000000-0002-0000-0400-000000000000}">
      <formula1>C6</formula1>
    </dataValidation>
    <dataValidation type="decimal" operator="lessThanOrEqual" allowBlank="1" showInputMessage="1" showErrorMessage="1" sqref="N15:N18 N11:N13 N23 N20:N21 N30 N27 N7:N8 U6 U12" xr:uid="{00000000-0002-0000-0400-000001000000}">
      <formula1>L6</formula1>
    </dataValidation>
    <dataValidation operator="lessThanOrEqual" allowBlank="1" showInputMessage="1" showErrorMessage="1" sqref="V6" xr:uid="{00000000-0002-0000-0400-000002000000}"/>
  </dataValidations>
  <printOptions horizontalCentered="1"/>
  <pageMargins left="0.27559055118110237" right="0.23622047244094491" top="0.51181102362204722" bottom="0.31496062992125984" header="0.31496062992125984" footer="0.11811023622047245"/>
  <pageSetup paperSize="9" scale="65" orientation="landscape" r:id="rId1"/>
  <headerFooter alignWithMargins="0">
    <oddHeader>&amp;C&amp;"ＭＳ Ｐゴシック,太字"愛 媛 県　折 込 部 数 表</oddHeader>
    <oddFooter>&amp;R株式会社 読宣四国 &amp;8TEL087(888)6133　FAX087(888)6130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indexed="47"/>
    <pageSetUpPr fitToPage="1"/>
  </sheetPr>
  <dimension ref="A1:X54"/>
  <sheetViews>
    <sheetView showZeros="0" zoomScale="68" zoomScaleNormal="68" zoomScaleSheetLayoutView="70" workbookViewId="0">
      <selection activeCell="D6" sqref="D6"/>
    </sheetView>
  </sheetViews>
  <sheetFormatPr defaultRowHeight="11.25" x14ac:dyDescent="0.15"/>
  <cols>
    <col min="1" max="1" width="8.125" style="27" customWidth="1"/>
    <col min="2" max="2" width="12.375" style="27" customWidth="1"/>
    <col min="3" max="3" width="10.625" style="27" customWidth="1"/>
    <col min="4" max="4" width="11.625" style="27" customWidth="1"/>
    <col min="5" max="6" width="6.875" style="27" customWidth="1"/>
    <col min="7" max="7" width="10.625" style="27" customWidth="1"/>
    <col min="8" max="8" width="11.125" style="27" customWidth="1"/>
    <col min="9" max="11" width="3.625" style="27" customWidth="1"/>
    <col min="12" max="12" width="7.625" style="27" customWidth="1"/>
    <col min="13" max="13" width="3.625" style="27" customWidth="1"/>
    <col min="14" max="14" width="11.625" style="27" customWidth="1"/>
    <col min="15" max="15" width="12.75" style="27" customWidth="1"/>
    <col min="16" max="16" width="10.625" style="27" customWidth="1"/>
    <col min="17" max="17" width="11.625" style="27" customWidth="1"/>
    <col min="18" max="18" width="11.75" style="27" customWidth="1"/>
    <col min="19" max="20" width="5.625" style="27" customWidth="1"/>
    <col min="21" max="21" width="11.625" style="27" customWidth="1"/>
    <col min="22" max="22" width="12.25" style="27" customWidth="1"/>
    <col min="23" max="23" width="10.625" style="27" customWidth="1"/>
    <col min="24" max="24" width="11.625" style="27" customWidth="1"/>
    <col min="25" max="25" width="5" style="27" customWidth="1"/>
    <col min="26" max="16384" width="9" style="27"/>
  </cols>
  <sheetData>
    <row r="1" spans="1:24" ht="22.5" customHeight="1" x14ac:dyDescent="0.15">
      <c r="A1" s="702" t="s">
        <v>78</v>
      </c>
      <c r="B1" s="702"/>
      <c r="C1" s="702"/>
      <c r="D1" s="702"/>
      <c r="E1" s="703"/>
      <c r="F1" s="701" t="s">
        <v>191</v>
      </c>
      <c r="G1" s="702"/>
      <c r="H1" s="702"/>
      <c r="I1" s="702"/>
      <c r="J1" s="702"/>
      <c r="K1" s="702"/>
      <c r="L1" s="703"/>
      <c r="M1" s="704" t="s">
        <v>350</v>
      </c>
      <c r="N1" s="705"/>
      <c r="O1" s="704" t="s">
        <v>80</v>
      </c>
      <c r="P1" s="716"/>
      <c r="Q1" s="716"/>
      <c r="R1" s="716"/>
      <c r="S1" s="705"/>
      <c r="T1" s="704" t="s">
        <v>81</v>
      </c>
      <c r="U1" s="716"/>
      <c r="V1" s="716"/>
      <c r="W1" s="716"/>
      <c r="X1" s="716"/>
    </row>
    <row r="2" spans="1:24" ht="30" customHeight="1" x14ac:dyDescent="0.15">
      <c r="A2" s="706">
        <f>市郡別!A3</f>
        <v>0</v>
      </c>
      <c r="B2" s="706"/>
      <c r="C2" s="706"/>
      <c r="D2" s="706"/>
      <c r="E2" s="707"/>
      <c r="F2" s="720">
        <f>SUM(D44,H44,N44,Q44,U44,X44)</f>
        <v>0</v>
      </c>
      <c r="G2" s="721"/>
      <c r="H2" s="721"/>
      <c r="I2" s="722">
        <f>市郡別!P30</f>
        <v>0</v>
      </c>
      <c r="J2" s="912"/>
      <c r="K2" s="912"/>
      <c r="L2" s="913"/>
      <c r="M2" s="724" t="str">
        <f>市郡別!G3</f>
        <v>-</v>
      </c>
      <c r="N2" s="725"/>
      <c r="O2" s="717">
        <f>市郡別!I3</f>
        <v>0</v>
      </c>
      <c r="P2" s="718"/>
      <c r="Q2" s="718"/>
      <c r="R2" s="718"/>
      <c r="S2" s="719"/>
      <c r="T2" s="717">
        <f>市郡別!L3</f>
        <v>0</v>
      </c>
      <c r="U2" s="718"/>
      <c r="V2" s="718"/>
      <c r="W2" s="718"/>
      <c r="X2" s="718"/>
    </row>
    <row r="3" spans="1:24" ht="11.25" customHeight="1" x14ac:dyDescent="0.15"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</row>
    <row r="4" spans="1:24" ht="24.75" customHeight="1" x14ac:dyDescent="0.15">
      <c r="A4" s="713" t="s">
        <v>97</v>
      </c>
      <c r="B4" s="711" t="s">
        <v>66</v>
      </c>
      <c r="C4" s="686"/>
      <c r="D4" s="712"/>
      <c r="E4" s="699" t="s">
        <v>67</v>
      </c>
      <c r="F4" s="699"/>
      <c r="G4" s="699"/>
      <c r="H4" s="699"/>
      <c r="I4" s="711" t="s">
        <v>68</v>
      </c>
      <c r="J4" s="686"/>
      <c r="K4" s="686"/>
      <c r="L4" s="686"/>
      <c r="M4" s="686"/>
      <c r="N4" s="712"/>
      <c r="O4" s="685" t="s">
        <v>69</v>
      </c>
      <c r="P4" s="686"/>
      <c r="Q4" s="687"/>
      <c r="R4" s="711" t="s">
        <v>70</v>
      </c>
      <c r="S4" s="686"/>
      <c r="T4" s="686"/>
      <c r="U4" s="712"/>
      <c r="V4" s="685" t="s">
        <v>71</v>
      </c>
      <c r="W4" s="686"/>
      <c r="X4" s="687"/>
    </row>
    <row r="5" spans="1:24" ht="20.100000000000001" customHeight="1" x14ac:dyDescent="0.15">
      <c r="A5" s="714"/>
      <c r="B5" s="116" t="s">
        <v>73</v>
      </c>
      <c r="C5" s="117" t="s">
        <v>72</v>
      </c>
      <c r="D5" s="118" t="s">
        <v>7</v>
      </c>
      <c r="E5" s="700" t="s">
        <v>73</v>
      </c>
      <c r="F5" s="696"/>
      <c r="G5" s="117" t="s">
        <v>72</v>
      </c>
      <c r="H5" s="119" t="s">
        <v>7</v>
      </c>
      <c r="I5" s="715" t="s">
        <v>73</v>
      </c>
      <c r="J5" s="700"/>
      <c r="K5" s="696"/>
      <c r="L5" s="695" t="s">
        <v>72</v>
      </c>
      <c r="M5" s="696"/>
      <c r="N5" s="118" t="s">
        <v>384</v>
      </c>
      <c r="O5" s="120" t="s">
        <v>73</v>
      </c>
      <c r="P5" s="117" t="s">
        <v>72</v>
      </c>
      <c r="Q5" s="119" t="s">
        <v>7</v>
      </c>
      <c r="R5" s="116" t="s">
        <v>73</v>
      </c>
      <c r="S5" s="695" t="s">
        <v>72</v>
      </c>
      <c r="T5" s="696"/>
      <c r="U5" s="118" t="s">
        <v>7</v>
      </c>
      <c r="V5" s="120" t="s">
        <v>73</v>
      </c>
      <c r="W5" s="117" t="s">
        <v>72</v>
      </c>
      <c r="X5" s="119" t="s">
        <v>7</v>
      </c>
    </row>
    <row r="6" spans="1:24" ht="18.95" customHeight="1" x14ac:dyDescent="0.15">
      <c r="A6" s="708" t="s">
        <v>293</v>
      </c>
      <c r="B6" s="584" t="s">
        <v>566</v>
      </c>
      <c r="C6" s="305">
        <v>2320</v>
      </c>
      <c r="D6" s="322"/>
      <c r="E6" s="688" t="s">
        <v>133</v>
      </c>
      <c r="F6" s="689"/>
      <c r="G6" s="305">
        <v>2000</v>
      </c>
      <c r="H6" s="341"/>
      <c r="I6" s="932" t="s">
        <v>407</v>
      </c>
      <c r="J6" s="688"/>
      <c r="K6" s="689"/>
      <c r="L6" s="878">
        <v>3700</v>
      </c>
      <c r="M6" s="879"/>
      <c r="N6" s="320"/>
      <c r="O6" s="128" t="s">
        <v>407</v>
      </c>
      <c r="P6" s="305">
        <v>1130</v>
      </c>
      <c r="Q6" s="335"/>
      <c r="R6" s="121" t="s">
        <v>146</v>
      </c>
      <c r="S6" s="878">
        <v>120</v>
      </c>
      <c r="T6" s="879"/>
      <c r="U6" s="320"/>
      <c r="V6" s="66" t="s">
        <v>443</v>
      </c>
      <c r="W6" s="305">
        <v>280</v>
      </c>
      <c r="X6" s="335"/>
    </row>
    <row r="7" spans="1:24" ht="18.95" customHeight="1" x14ac:dyDescent="0.15">
      <c r="A7" s="709"/>
      <c r="B7" s="537" t="s">
        <v>549</v>
      </c>
      <c r="C7" s="321" t="s">
        <v>568</v>
      </c>
      <c r="D7" s="329"/>
      <c r="E7" s="655"/>
      <c r="F7" s="656"/>
      <c r="G7" s="321"/>
      <c r="H7" s="336"/>
      <c r="I7" s="657"/>
      <c r="J7" s="655"/>
      <c r="K7" s="656"/>
      <c r="L7" s="664"/>
      <c r="M7" s="665"/>
      <c r="N7" s="329"/>
      <c r="O7" s="126"/>
      <c r="P7" s="321"/>
      <c r="Q7" s="336"/>
      <c r="R7" s="122"/>
      <c r="S7" s="664"/>
      <c r="T7" s="665"/>
      <c r="U7" s="329"/>
      <c r="V7" s="126" t="s">
        <v>58</v>
      </c>
      <c r="W7" s="321">
        <v>120</v>
      </c>
      <c r="X7" s="337"/>
    </row>
    <row r="8" spans="1:24" ht="18.75" customHeight="1" x14ac:dyDescent="0.15">
      <c r="A8" s="709"/>
      <c r="B8" s="563" t="s">
        <v>569</v>
      </c>
      <c r="C8" s="585" t="s">
        <v>626</v>
      </c>
      <c r="D8" s="372"/>
      <c r="E8" s="748" t="s">
        <v>280</v>
      </c>
      <c r="F8" s="742"/>
      <c r="G8" s="302">
        <v>1100</v>
      </c>
      <c r="H8" s="337"/>
      <c r="I8" s="741" t="s">
        <v>182</v>
      </c>
      <c r="J8" s="748"/>
      <c r="K8" s="742"/>
      <c r="L8" s="836">
        <v>2400</v>
      </c>
      <c r="M8" s="837"/>
      <c r="N8" s="322"/>
      <c r="O8" s="580" t="s">
        <v>574</v>
      </c>
      <c r="P8" s="302">
        <v>50</v>
      </c>
      <c r="Q8" s="337"/>
      <c r="R8" s="371" t="s">
        <v>357</v>
      </c>
      <c r="S8" s="836">
        <v>120</v>
      </c>
      <c r="T8" s="837"/>
      <c r="U8" s="322"/>
      <c r="V8" s="113" t="s">
        <v>288</v>
      </c>
      <c r="W8" s="302">
        <v>360</v>
      </c>
      <c r="X8" s="337"/>
    </row>
    <row r="9" spans="1:24" ht="18.95" customHeight="1" x14ac:dyDescent="0.15">
      <c r="A9" s="709"/>
      <c r="B9" s="562" t="s">
        <v>570</v>
      </c>
      <c r="C9" s="302">
        <v>2050</v>
      </c>
      <c r="D9" s="322"/>
      <c r="E9" s="748" t="s">
        <v>84</v>
      </c>
      <c r="F9" s="742"/>
      <c r="G9" s="302">
        <v>400</v>
      </c>
      <c r="H9" s="337"/>
      <c r="I9" s="741"/>
      <c r="J9" s="748"/>
      <c r="K9" s="742"/>
      <c r="L9" s="836"/>
      <c r="M9" s="837"/>
      <c r="N9" s="329"/>
      <c r="O9" s="579" t="s">
        <v>575</v>
      </c>
      <c r="P9" s="302">
        <v>80</v>
      </c>
      <c r="Q9" s="337"/>
      <c r="R9" s="151" t="s">
        <v>132</v>
      </c>
      <c r="S9" s="836">
        <v>20</v>
      </c>
      <c r="T9" s="837"/>
      <c r="U9" s="322"/>
      <c r="V9" s="579" t="s">
        <v>575</v>
      </c>
      <c r="W9" s="302">
        <v>40</v>
      </c>
      <c r="X9" s="337"/>
    </row>
    <row r="10" spans="1:24" ht="18.95" customHeight="1" x14ac:dyDescent="0.15">
      <c r="A10" s="709"/>
      <c r="B10" s="563" t="s">
        <v>571</v>
      </c>
      <c r="C10" s="302">
        <v>1050</v>
      </c>
      <c r="D10" s="322"/>
      <c r="E10" s="748"/>
      <c r="F10" s="742"/>
      <c r="G10" s="302"/>
      <c r="H10" s="336"/>
      <c r="I10" s="741"/>
      <c r="J10" s="748"/>
      <c r="K10" s="742"/>
      <c r="L10" s="836"/>
      <c r="M10" s="837"/>
      <c r="N10" s="329"/>
      <c r="O10" s="113"/>
      <c r="P10" s="302"/>
      <c r="Q10" s="336"/>
      <c r="R10" s="151"/>
      <c r="S10" s="836"/>
      <c r="T10" s="837"/>
      <c r="U10" s="329"/>
      <c r="V10" s="113"/>
      <c r="W10" s="302"/>
      <c r="X10" s="455"/>
    </row>
    <row r="11" spans="1:24" ht="18.75" customHeight="1" x14ac:dyDescent="0.15">
      <c r="A11" s="709"/>
      <c r="B11" s="586" t="s">
        <v>572</v>
      </c>
      <c r="C11" s="302">
        <v>1450</v>
      </c>
      <c r="D11" s="322"/>
      <c r="E11" s="748" t="s">
        <v>275</v>
      </c>
      <c r="F11" s="742"/>
      <c r="G11" s="302">
        <v>700</v>
      </c>
      <c r="H11" s="337"/>
      <c r="I11" s="741" t="s">
        <v>275</v>
      </c>
      <c r="J11" s="748"/>
      <c r="K11" s="742"/>
      <c r="L11" s="836">
        <v>700</v>
      </c>
      <c r="M11" s="837"/>
      <c r="N11" s="322"/>
      <c r="O11" s="144" t="s">
        <v>284</v>
      </c>
      <c r="P11" s="302">
        <v>290</v>
      </c>
      <c r="Q11" s="337"/>
      <c r="R11" s="371" t="s">
        <v>404</v>
      </c>
      <c r="S11" s="836">
        <v>50</v>
      </c>
      <c r="T11" s="837"/>
      <c r="U11" s="322"/>
      <c r="V11" s="152" t="s">
        <v>286</v>
      </c>
      <c r="W11" s="302">
        <v>90</v>
      </c>
      <c r="X11" s="337"/>
    </row>
    <row r="12" spans="1:24" ht="18.95" customHeight="1" thickBot="1" x14ac:dyDescent="0.2">
      <c r="A12" s="710"/>
      <c r="B12" s="144"/>
      <c r="C12" s="323"/>
      <c r="D12" s="365"/>
      <c r="E12" s="758"/>
      <c r="F12" s="754"/>
      <c r="G12" s="323"/>
      <c r="H12" s="342"/>
      <c r="I12" s="753"/>
      <c r="J12" s="758"/>
      <c r="K12" s="754"/>
      <c r="L12" s="890"/>
      <c r="M12" s="891"/>
      <c r="N12" s="365"/>
      <c r="O12" s="930" t="s">
        <v>440</v>
      </c>
      <c r="P12" s="931"/>
      <c r="Q12" s="342"/>
      <c r="R12" s="152" t="s">
        <v>286</v>
      </c>
      <c r="S12" s="890">
        <v>20</v>
      </c>
      <c r="T12" s="891"/>
      <c r="U12" s="324"/>
      <c r="V12" s="930" t="s">
        <v>440</v>
      </c>
      <c r="W12" s="931"/>
      <c r="X12" s="342"/>
    </row>
    <row r="13" spans="1:24" s="166" customFormat="1" ht="18" customHeight="1" thickTop="1" x14ac:dyDescent="0.15">
      <c r="A13" s="456">
        <f>SUM(C13+G13+L13+P13+S13+W13)</f>
        <v>20640</v>
      </c>
      <c r="B13" s="457" t="s">
        <v>9</v>
      </c>
      <c r="C13" s="458">
        <f>SUM(C6:C12)</f>
        <v>6870</v>
      </c>
      <c r="D13" s="459">
        <f>SUM(D6:D12)</f>
        <v>0</v>
      </c>
      <c r="E13" s="841" t="s">
        <v>9</v>
      </c>
      <c r="F13" s="842"/>
      <c r="G13" s="458">
        <f>SUM(G6:G11)</f>
        <v>4200</v>
      </c>
      <c r="H13" s="515">
        <f>SUM(H6:H12)</f>
        <v>0</v>
      </c>
      <c r="I13" s="849" t="s">
        <v>9</v>
      </c>
      <c r="J13" s="841"/>
      <c r="K13" s="842"/>
      <c r="L13" s="845">
        <f>SUM(L6:L11)</f>
        <v>6800</v>
      </c>
      <c r="M13" s="846"/>
      <c r="N13" s="459">
        <f>SUM(N6:N12)</f>
        <v>0</v>
      </c>
      <c r="O13" s="461" t="s">
        <v>9</v>
      </c>
      <c r="P13" s="458">
        <f>SUM(P6:P11)</f>
        <v>1550</v>
      </c>
      <c r="Q13" s="462">
        <f>SUM(Q6:Q12)</f>
        <v>0</v>
      </c>
      <c r="R13" s="457" t="s">
        <v>9</v>
      </c>
      <c r="S13" s="845">
        <f>SUM(S6:S12)</f>
        <v>330</v>
      </c>
      <c r="T13" s="846"/>
      <c r="U13" s="459">
        <f>SUM(U6:U12)</f>
        <v>0</v>
      </c>
      <c r="V13" s="461" t="s">
        <v>9</v>
      </c>
      <c r="W13" s="458">
        <f>SUM(W6:W12)</f>
        <v>890</v>
      </c>
      <c r="X13" s="462">
        <f>SUM(X6:X12)</f>
        <v>0</v>
      </c>
    </row>
    <row r="14" spans="1:24" ht="18.95" customHeight="1" x14ac:dyDescent="0.15">
      <c r="A14" s="767" t="s">
        <v>294</v>
      </c>
      <c r="B14" s="150" t="s">
        <v>43</v>
      </c>
      <c r="C14" s="585" t="s">
        <v>462</v>
      </c>
      <c r="D14" s="372"/>
      <c r="E14" s="747" t="s">
        <v>44</v>
      </c>
      <c r="F14" s="744"/>
      <c r="G14" s="366">
        <v>600</v>
      </c>
      <c r="H14" s="341"/>
      <c r="I14" s="783" t="s">
        <v>290</v>
      </c>
      <c r="J14" s="918"/>
      <c r="K14" s="919"/>
      <c r="L14" s="726" t="s">
        <v>177</v>
      </c>
      <c r="M14" s="727"/>
      <c r="N14" s="329"/>
      <c r="O14" s="143" t="s">
        <v>486</v>
      </c>
      <c r="P14" s="366" t="s">
        <v>576</v>
      </c>
      <c r="Q14" s="455"/>
      <c r="R14" s="370" t="s">
        <v>352</v>
      </c>
      <c r="S14" s="728" t="s">
        <v>177</v>
      </c>
      <c r="T14" s="729"/>
      <c r="U14" s="329"/>
      <c r="V14" s="173" t="s">
        <v>352</v>
      </c>
      <c r="W14" s="254" t="s">
        <v>177</v>
      </c>
      <c r="X14" s="336"/>
    </row>
    <row r="15" spans="1:24" ht="18.95" customHeight="1" x14ac:dyDescent="0.15">
      <c r="A15" s="760"/>
      <c r="B15" s="151" t="s">
        <v>44</v>
      </c>
      <c r="C15" s="254" t="s">
        <v>460</v>
      </c>
      <c r="D15" s="372"/>
      <c r="E15" s="748" t="s">
        <v>46</v>
      </c>
      <c r="F15" s="742"/>
      <c r="G15" s="302">
        <v>600</v>
      </c>
      <c r="H15" s="337"/>
      <c r="I15" s="783" t="s">
        <v>629</v>
      </c>
      <c r="J15" s="918"/>
      <c r="K15" s="919"/>
      <c r="L15" s="836">
        <v>3500</v>
      </c>
      <c r="M15" s="837"/>
      <c r="N15" s="320"/>
      <c r="O15" s="538" t="s">
        <v>528</v>
      </c>
      <c r="P15" s="302">
        <v>390</v>
      </c>
      <c r="Q15" s="337"/>
      <c r="R15" s="576" t="s">
        <v>628</v>
      </c>
      <c r="S15" s="836">
        <v>100</v>
      </c>
      <c r="T15" s="837"/>
      <c r="U15" s="322"/>
      <c r="V15" s="586" t="s">
        <v>628</v>
      </c>
      <c r="W15" s="302">
        <v>480</v>
      </c>
      <c r="X15" s="337"/>
    </row>
    <row r="16" spans="1:24" ht="18.95" customHeight="1" x14ac:dyDescent="0.15">
      <c r="A16" s="760"/>
      <c r="B16" s="203" t="s">
        <v>353</v>
      </c>
      <c r="C16" s="302">
        <v>2620</v>
      </c>
      <c r="D16" s="322"/>
      <c r="E16" s="748" t="s">
        <v>45</v>
      </c>
      <c r="F16" s="742"/>
      <c r="G16" s="302">
        <v>1550</v>
      </c>
      <c r="H16" s="337"/>
      <c r="I16" s="780"/>
      <c r="J16" s="738"/>
      <c r="K16" s="739"/>
      <c r="L16" s="726"/>
      <c r="M16" s="727"/>
      <c r="N16" s="329"/>
      <c r="O16" s="206" t="s">
        <v>353</v>
      </c>
      <c r="P16" s="302">
        <v>600</v>
      </c>
      <c r="Q16" s="337"/>
      <c r="R16" s="170"/>
      <c r="S16" s="726"/>
      <c r="T16" s="727"/>
      <c r="U16" s="329"/>
      <c r="V16" s="174"/>
      <c r="W16" s="254"/>
      <c r="X16" s="455"/>
    </row>
    <row r="17" spans="1:24" ht="18.95" customHeight="1" x14ac:dyDescent="0.15">
      <c r="A17" s="760"/>
      <c r="B17" s="511" t="s">
        <v>573</v>
      </c>
      <c r="C17" s="302">
        <v>4230</v>
      </c>
      <c r="D17" s="322"/>
      <c r="E17" s="748" t="s">
        <v>51</v>
      </c>
      <c r="F17" s="742"/>
      <c r="G17" s="302">
        <v>850</v>
      </c>
      <c r="H17" s="337"/>
      <c r="I17" s="808" t="s">
        <v>486</v>
      </c>
      <c r="J17" s="748"/>
      <c r="K17" s="742"/>
      <c r="L17" s="726" t="s">
        <v>632</v>
      </c>
      <c r="M17" s="727"/>
      <c r="N17" s="329"/>
      <c r="O17" s="113" t="s">
        <v>45</v>
      </c>
      <c r="P17" s="302">
        <v>220</v>
      </c>
      <c r="Q17" s="337"/>
      <c r="R17" s="151" t="s">
        <v>601</v>
      </c>
      <c r="S17" s="726" t="s">
        <v>632</v>
      </c>
      <c r="T17" s="727"/>
      <c r="U17" s="329"/>
      <c r="V17" s="151" t="s">
        <v>601</v>
      </c>
      <c r="W17" s="254" t="s">
        <v>635</v>
      </c>
      <c r="X17" s="336"/>
    </row>
    <row r="18" spans="1:24" ht="18.95" customHeight="1" x14ac:dyDescent="0.15">
      <c r="A18" s="760"/>
      <c r="B18" s="151" t="s">
        <v>276</v>
      </c>
      <c r="C18" s="585" t="s">
        <v>526</v>
      </c>
      <c r="D18" s="372"/>
      <c r="E18" s="928" t="s">
        <v>356</v>
      </c>
      <c r="F18" s="929"/>
      <c r="G18" s="302">
        <v>450</v>
      </c>
      <c r="H18" s="337"/>
      <c r="I18" s="780"/>
      <c r="J18" s="738"/>
      <c r="K18" s="739"/>
      <c r="L18" s="726"/>
      <c r="M18" s="727"/>
      <c r="N18" s="329"/>
      <c r="O18" s="113"/>
      <c r="P18" s="302"/>
      <c r="Q18" s="455"/>
      <c r="R18" s="170"/>
      <c r="S18" s="726"/>
      <c r="T18" s="727"/>
      <c r="U18" s="329"/>
      <c r="V18" s="174"/>
      <c r="W18" s="254"/>
      <c r="X18" s="455"/>
    </row>
    <row r="19" spans="1:24" ht="18.95" customHeight="1" x14ac:dyDescent="0.15">
      <c r="A19" s="760"/>
      <c r="B19" s="151" t="s">
        <v>46</v>
      </c>
      <c r="C19" s="302">
        <v>1920</v>
      </c>
      <c r="D19" s="322"/>
      <c r="E19" s="748" t="s">
        <v>281</v>
      </c>
      <c r="F19" s="742"/>
      <c r="G19" s="302">
        <v>900</v>
      </c>
      <c r="H19" s="337"/>
      <c r="I19" s="783" t="s">
        <v>627</v>
      </c>
      <c r="J19" s="738"/>
      <c r="K19" s="739"/>
      <c r="L19" s="836">
        <v>2350</v>
      </c>
      <c r="M19" s="837"/>
      <c r="N19" s="322"/>
      <c r="O19" s="113" t="s">
        <v>53</v>
      </c>
      <c r="P19" s="302">
        <v>450</v>
      </c>
      <c r="Q19" s="337"/>
      <c r="R19" s="576" t="s">
        <v>627</v>
      </c>
      <c r="S19" s="836">
        <v>60</v>
      </c>
      <c r="T19" s="837"/>
      <c r="U19" s="322"/>
      <c r="V19" s="606" t="s">
        <v>627</v>
      </c>
      <c r="W19" s="302">
        <v>190</v>
      </c>
      <c r="X19" s="337"/>
    </row>
    <row r="20" spans="1:24" ht="18.95" customHeight="1" thickBot="1" x14ac:dyDescent="0.2">
      <c r="A20" s="833"/>
      <c r="B20" s="152" t="s">
        <v>277</v>
      </c>
      <c r="C20" s="323">
        <v>1020</v>
      </c>
      <c r="D20" s="322"/>
      <c r="E20" s="758" t="s">
        <v>490</v>
      </c>
      <c r="F20" s="754"/>
      <c r="G20" s="323">
        <v>480</v>
      </c>
      <c r="H20" s="337"/>
      <c r="I20" s="914" t="s">
        <v>282</v>
      </c>
      <c r="J20" s="758"/>
      <c r="K20" s="754"/>
      <c r="L20" s="890">
        <v>600</v>
      </c>
      <c r="M20" s="891"/>
      <c r="N20" s="324"/>
      <c r="O20" s="144" t="s">
        <v>463</v>
      </c>
      <c r="P20" s="323">
        <v>70</v>
      </c>
      <c r="Q20" s="337"/>
      <c r="R20" s="152" t="s">
        <v>289</v>
      </c>
      <c r="S20" s="890">
        <v>10</v>
      </c>
      <c r="T20" s="891"/>
      <c r="U20" s="324"/>
      <c r="V20" s="144" t="s">
        <v>289</v>
      </c>
      <c r="W20" s="323">
        <v>70</v>
      </c>
      <c r="X20" s="339"/>
    </row>
    <row r="21" spans="1:24" s="166" customFormat="1" ht="18" customHeight="1" thickTop="1" x14ac:dyDescent="0.15">
      <c r="A21" s="456">
        <f>SUM(C21+G21+L21+P21+S21+W21)</f>
        <v>24310</v>
      </c>
      <c r="B21" s="457" t="s">
        <v>9</v>
      </c>
      <c r="C21" s="458">
        <f>SUM(C14:C20)</f>
        <v>9790</v>
      </c>
      <c r="D21" s="459">
        <f>SUM(D14:D20)</f>
        <v>0</v>
      </c>
      <c r="E21" s="841" t="s">
        <v>9</v>
      </c>
      <c r="F21" s="842"/>
      <c r="G21" s="458">
        <f>SUM(G14:G20)</f>
        <v>5430</v>
      </c>
      <c r="H21" s="515">
        <f>SUM(H14:H20)</f>
        <v>0</v>
      </c>
      <c r="I21" s="849" t="s">
        <v>9</v>
      </c>
      <c r="J21" s="841"/>
      <c r="K21" s="842"/>
      <c r="L21" s="845">
        <f>SUM(L14:L20)</f>
        <v>6450</v>
      </c>
      <c r="M21" s="846"/>
      <c r="N21" s="459">
        <f>SUM(N14:N20)</f>
        <v>0</v>
      </c>
      <c r="O21" s="461" t="s">
        <v>9</v>
      </c>
      <c r="P21" s="458">
        <f>SUM(P14:P20)</f>
        <v>1730</v>
      </c>
      <c r="Q21" s="462">
        <f>SUM(Q14:Q20)</f>
        <v>0</v>
      </c>
      <c r="R21" s="457" t="s">
        <v>9</v>
      </c>
      <c r="S21" s="845">
        <f>SUM(S14:T20)</f>
        <v>170</v>
      </c>
      <c r="T21" s="846"/>
      <c r="U21" s="459">
        <f>SUM(U14:U20)</f>
        <v>0</v>
      </c>
      <c r="V21" s="461" t="s">
        <v>9</v>
      </c>
      <c r="W21" s="458">
        <f>SUM(W14:W20)</f>
        <v>740</v>
      </c>
      <c r="X21" s="462">
        <f>SUM(X14:X20)</f>
        <v>0</v>
      </c>
    </row>
    <row r="22" spans="1:24" ht="18.95" customHeight="1" x14ac:dyDescent="0.15">
      <c r="A22" s="923" t="s">
        <v>116</v>
      </c>
      <c r="B22" s="181" t="s">
        <v>47</v>
      </c>
      <c r="C22" s="327">
        <v>1690</v>
      </c>
      <c r="D22" s="328"/>
      <c r="E22" s="747" t="s">
        <v>134</v>
      </c>
      <c r="F22" s="744"/>
      <c r="G22" s="327">
        <v>1050</v>
      </c>
      <c r="H22" s="341"/>
      <c r="I22" s="915" t="s">
        <v>491</v>
      </c>
      <c r="J22" s="916"/>
      <c r="K22" s="917"/>
      <c r="L22" s="850">
        <v>900</v>
      </c>
      <c r="M22" s="851"/>
      <c r="N22" s="328"/>
      <c r="O22" s="145" t="s">
        <v>48</v>
      </c>
      <c r="P22" s="327">
        <v>460</v>
      </c>
      <c r="Q22" s="341"/>
      <c r="R22" s="87" t="s">
        <v>492</v>
      </c>
      <c r="S22" s="850">
        <v>60</v>
      </c>
      <c r="T22" s="851"/>
      <c r="U22" s="328"/>
      <c r="V22" s="51" t="s">
        <v>492</v>
      </c>
      <c r="W22" s="327">
        <v>230</v>
      </c>
      <c r="X22" s="341"/>
    </row>
    <row r="23" spans="1:24" ht="18.95" customHeight="1" x14ac:dyDescent="0.15">
      <c r="A23" s="924"/>
      <c r="B23" s="151" t="s">
        <v>48</v>
      </c>
      <c r="C23" s="254" t="s">
        <v>177</v>
      </c>
      <c r="D23" s="372"/>
      <c r="E23" s="748" t="s">
        <v>52</v>
      </c>
      <c r="F23" s="742"/>
      <c r="G23" s="302">
        <v>850</v>
      </c>
      <c r="H23" s="337"/>
      <c r="I23" s="741" t="s">
        <v>487</v>
      </c>
      <c r="J23" s="748"/>
      <c r="K23" s="742"/>
      <c r="L23" s="730">
        <v>350</v>
      </c>
      <c r="M23" s="731"/>
      <c r="N23" s="322"/>
      <c r="O23" s="113" t="s">
        <v>54</v>
      </c>
      <c r="P23" s="302">
        <v>840</v>
      </c>
      <c r="Q23" s="337"/>
      <c r="R23" s="151" t="s">
        <v>488</v>
      </c>
      <c r="S23" s="730">
        <v>10</v>
      </c>
      <c r="T23" s="731"/>
      <c r="U23" s="322"/>
      <c r="V23" s="113" t="s">
        <v>489</v>
      </c>
      <c r="W23" s="236">
        <v>30</v>
      </c>
      <c r="X23" s="337"/>
    </row>
    <row r="24" spans="1:24" ht="18.95" customHeight="1" x14ac:dyDescent="0.15">
      <c r="A24" s="924"/>
      <c r="B24" s="151" t="s">
        <v>94</v>
      </c>
      <c r="C24" s="302">
        <v>2870</v>
      </c>
      <c r="D24" s="322"/>
      <c r="E24" s="748" t="s">
        <v>47</v>
      </c>
      <c r="F24" s="742"/>
      <c r="G24" s="302">
        <v>450</v>
      </c>
      <c r="H24" s="337"/>
      <c r="I24" s="808" t="s">
        <v>595</v>
      </c>
      <c r="J24" s="748"/>
      <c r="K24" s="742"/>
      <c r="L24" s="836">
        <v>30</v>
      </c>
      <c r="M24" s="837"/>
      <c r="N24" s="322"/>
      <c r="O24" s="591" t="s">
        <v>596</v>
      </c>
      <c r="P24" s="302">
        <v>10</v>
      </c>
      <c r="Q24" s="337"/>
      <c r="R24" s="151" t="s">
        <v>596</v>
      </c>
      <c r="S24" s="836">
        <v>10</v>
      </c>
      <c r="T24" s="837"/>
      <c r="U24" s="322"/>
      <c r="V24" s="591" t="s">
        <v>596</v>
      </c>
      <c r="W24" s="302">
        <v>10</v>
      </c>
      <c r="X24" s="337"/>
    </row>
    <row r="25" spans="1:24" ht="37.5" customHeight="1" x14ac:dyDescent="0.15">
      <c r="A25" s="924"/>
      <c r="B25" s="151"/>
      <c r="C25" s="302"/>
      <c r="D25" s="372"/>
      <c r="E25" s="817" t="s">
        <v>504</v>
      </c>
      <c r="F25" s="813"/>
      <c r="G25" s="302">
        <v>270</v>
      </c>
      <c r="H25" s="337"/>
      <c r="I25" s="741"/>
      <c r="J25" s="748"/>
      <c r="K25" s="742"/>
      <c r="L25" s="836"/>
      <c r="M25" s="837"/>
      <c r="N25" s="329"/>
      <c r="O25" s="605" t="s">
        <v>625</v>
      </c>
      <c r="P25" s="302">
        <v>10</v>
      </c>
      <c r="Q25" s="337"/>
      <c r="R25" s="151"/>
      <c r="S25" s="836"/>
      <c r="T25" s="837"/>
      <c r="U25" s="329"/>
      <c r="V25" s="113"/>
      <c r="W25" s="302"/>
      <c r="X25" s="336"/>
    </row>
    <row r="26" spans="1:24" ht="18.95" customHeight="1" x14ac:dyDescent="0.15">
      <c r="A26" s="924"/>
      <c r="B26" s="151" t="s">
        <v>278</v>
      </c>
      <c r="C26" s="585" t="s">
        <v>527</v>
      </c>
      <c r="D26" s="372"/>
      <c r="E26" s="748" t="s">
        <v>278</v>
      </c>
      <c r="F26" s="742"/>
      <c r="G26" s="302">
        <v>450</v>
      </c>
      <c r="H26" s="337"/>
      <c r="I26" s="741" t="s">
        <v>283</v>
      </c>
      <c r="J26" s="748"/>
      <c r="K26" s="742"/>
      <c r="L26" s="726" t="s">
        <v>594</v>
      </c>
      <c r="M26" s="727"/>
      <c r="N26" s="329"/>
      <c r="O26" s="113" t="s">
        <v>441</v>
      </c>
      <c r="P26" s="585" t="s">
        <v>177</v>
      </c>
      <c r="Q26" s="372"/>
      <c r="R26" s="151" t="s">
        <v>287</v>
      </c>
      <c r="S26" s="726" t="s">
        <v>594</v>
      </c>
      <c r="T26" s="727"/>
      <c r="U26" s="329"/>
      <c r="V26" s="113" t="s">
        <v>287</v>
      </c>
      <c r="W26" s="254" t="s">
        <v>594</v>
      </c>
      <c r="X26" s="336"/>
    </row>
    <row r="27" spans="1:24" ht="18.95" customHeight="1" x14ac:dyDescent="0.15">
      <c r="A27" s="924"/>
      <c r="B27" s="576" t="s">
        <v>355</v>
      </c>
      <c r="C27" s="585" t="s">
        <v>527</v>
      </c>
      <c r="D27" s="372"/>
      <c r="E27" s="748"/>
      <c r="F27" s="742"/>
      <c r="G27" s="302"/>
      <c r="H27" s="336"/>
      <c r="I27" s="741"/>
      <c r="J27" s="748"/>
      <c r="K27" s="742"/>
      <c r="L27" s="836"/>
      <c r="M27" s="837"/>
      <c r="N27" s="329"/>
      <c r="O27" s="170" t="s">
        <v>354</v>
      </c>
      <c r="P27" s="585" t="s">
        <v>527</v>
      </c>
      <c r="Q27" s="372"/>
      <c r="R27" s="151"/>
      <c r="S27" s="836"/>
      <c r="T27" s="837"/>
      <c r="U27" s="329"/>
      <c r="V27" s="113"/>
      <c r="W27" s="302"/>
      <c r="X27" s="336"/>
    </row>
    <row r="28" spans="1:24" ht="18.95" customHeight="1" x14ac:dyDescent="0.15">
      <c r="A28" s="924"/>
      <c r="B28" s="151" t="s">
        <v>279</v>
      </c>
      <c r="C28" s="302">
        <v>2920</v>
      </c>
      <c r="D28" s="322"/>
      <c r="E28" s="748"/>
      <c r="F28" s="742"/>
      <c r="G28" s="302"/>
      <c r="H28" s="336"/>
      <c r="I28" s="808" t="s">
        <v>613</v>
      </c>
      <c r="J28" s="748"/>
      <c r="K28" s="742"/>
      <c r="L28" s="664">
        <v>500</v>
      </c>
      <c r="M28" s="665"/>
      <c r="N28" s="322"/>
      <c r="O28" s="591" t="s">
        <v>285</v>
      </c>
      <c r="P28" s="302">
        <v>120</v>
      </c>
      <c r="Q28" s="337"/>
      <c r="R28" s="583" t="s">
        <v>597</v>
      </c>
      <c r="S28" s="836">
        <v>20</v>
      </c>
      <c r="T28" s="837"/>
      <c r="U28" s="322"/>
      <c r="V28" s="591" t="s">
        <v>597</v>
      </c>
      <c r="W28" s="302">
        <v>110</v>
      </c>
      <c r="X28" s="337"/>
    </row>
    <row r="29" spans="1:24" ht="18.95" customHeight="1" x14ac:dyDescent="0.15">
      <c r="A29" s="924"/>
      <c r="B29" s="122" t="s">
        <v>465</v>
      </c>
      <c r="C29" s="451" t="s">
        <v>177</v>
      </c>
      <c r="D29" s="372"/>
      <c r="E29" s="738" t="s">
        <v>292</v>
      </c>
      <c r="F29" s="739"/>
      <c r="G29" s="302">
        <v>2100</v>
      </c>
      <c r="H29" s="337"/>
      <c r="I29" s="808" t="s">
        <v>614</v>
      </c>
      <c r="J29" s="748"/>
      <c r="K29" s="742"/>
      <c r="L29" s="664">
        <v>700</v>
      </c>
      <c r="M29" s="665"/>
      <c r="N29" s="322"/>
      <c r="O29" s="600" t="s">
        <v>612</v>
      </c>
      <c r="P29" s="302">
        <v>90</v>
      </c>
      <c r="Q29" s="337"/>
      <c r="R29" s="170" t="s">
        <v>351</v>
      </c>
      <c r="S29" s="836">
        <v>40</v>
      </c>
      <c r="T29" s="837"/>
      <c r="U29" s="322"/>
      <c r="V29" s="602" t="s">
        <v>614</v>
      </c>
      <c r="W29" s="302">
        <v>150</v>
      </c>
      <c r="X29" s="337"/>
    </row>
    <row r="30" spans="1:24" ht="18.95" customHeight="1" thickBot="1" x14ac:dyDescent="0.2">
      <c r="A30" s="924"/>
      <c r="B30" s="123" t="s">
        <v>461</v>
      </c>
      <c r="C30" s="346">
        <v>3460</v>
      </c>
      <c r="D30" s="322"/>
      <c r="E30" s="763" t="s">
        <v>291</v>
      </c>
      <c r="F30" s="764"/>
      <c r="G30" s="323">
        <v>1150</v>
      </c>
      <c r="H30" s="337"/>
      <c r="I30" s="753"/>
      <c r="J30" s="758"/>
      <c r="K30" s="754"/>
      <c r="L30" s="890"/>
      <c r="M30" s="891"/>
      <c r="N30" s="351"/>
      <c r="O30" s="170"/>
      <c r="P30" s="323"/>
      <c r="Q30" s="453"/>
      <c r="R30" s="170" t="s">
        <v>403</v>
      </c>
      <c r="S30" s="890">
        <v>20</v>
      </c>
      <c r="T30" s="891"/>
      <c r="U30" s="324"/>
      <c r="V30" s="144"/>
      <c r="W30" s="323"/>
      <c r="X30" s="347"/>
    </row>
    <row r="31" spans="1:24" s="167" customFormat="1" ht="18" customHeight="1" thickTop="1" x14ac:dyDescent="0.15">
      <c r="A31" s="463">
        <f>SUM(C31+G31+L31+P31+S31+W31)</f>
        <v>21960</v>
      </c>
      <c r="B31" s="464" t="s">
        <v>9</v>
      </c>
      <c r="C31" s="471">
        <f>SUM(C22:C30)</f>
        <v>10940</v>
      </c>
      <c r="D31" s="459">
        <f>SUM(D22:D30)</f>
        <v>0</v>
      </c>
      <c r="E31" s="926" t="s">
        <v>9</v>
      </c>
      <c r="F31" s="927"/>
      <c r="G31" s="471">
        <f>SUM(G22:G30)</f>
        <v>6320</v>
      </c>
      <c r="H31" s="515">
        <f>SUM(H22:H30)</f>
        <v>0</v>
      </c>
      <c r="I31" s="925" t="s">
        <v>9</v>
      </c>
      <c r="J31" s="926"/>
      <c r="K31" s="927"/>
      <c r="L31" s="905">
        <f>SUM(L22:L29)</f>
        <v>2480</v>
      </c>
      <c r="M31" s="906"/>
      <c r="N31" s="459">
        <f>SUM(N22:N30)</f>
        <v>0</v>
      </c>
      <c r="O31" s="467" t="s">
        <v>9</v>
      </c>
      <c r="P31" s="471">
        <f>SUM(P22:P30)</f>
        <v>1530</v>
      </c>
      <c r="Q31" s="462">
        <f>SUM(Q22:Q30)</f>
        <v>0</v>
      </c>
      <c r="R31" s="464" t="s">
        <v>9</v>
      </c>
      <c r="S31" s="905">
        <f>SUM(S22:S30)</f>
        <v>160</v>
      </c>
      <c r="T31" s="906"/>
      <c r="U31" s="459">
        <f>SUM(U22:U30)</f>
        <v>0</v>
      </c>
      <c r="V31" s="467" t="s">
        <v>9</v>
      </c>
      <c r="W31" s="471">
        <f>SUM(W22:W30)</f>
        <v>530</v>
      </c>
      <c r="X31" s="462">
        <f>SUM(X22:X30)</f>
        <v>0</v>
      </c>
    </row>
    <row r="32" spans="1:24" ht="18.75" customHeight="1" x14ac:dyDescent="0.15">
      <c r="A32" s="920"/>
      <c r="B32" s="149"/>
      <c r="C32" s="361"/>
      <c r="D32" s="362"/>
      <c r="E32" s="688"/>
      <c r="F32" s="689"/>
      <c r="G32" s="361"/>
      <c r="H32" s="343"/>
      <c r="I32" s="789"/>
      <c r="J32" s="688"/>
      <c r="K32" s="689"/>
      <c r="L32" s="878"/>
      <c r="M32" s="879"/>
      <c r="N32" s="362"/>
      <c r="O32" s="124"/>
      <c r="P32" s="361"/>
      <c r="Q32" s="343"/>
      <c r="R32" s="149"/>
      <c r="S32" s="878"/>
      <c r="T32" s="879"/>
      <c r="U32" s="362"/>
      <c r="V32" s="124"/>
      <c r="W32" s="361"/>
      <c r="X32" s="343"/>
    </row>
    <row r="33" spans="1:24" ht="18.75" customHeight="1" x14ac:dyDescent="0.15">
      <c r="A33" s="921"/>
      <c r="B33" s="122"/>
      <c r="C33" s="321"/>
      <c r="D33" s="363"/>
      <c r="E33" s="655"/>
      <c r="F33" s="656"/>
      <c r="G33" s="321"/>
      <c r="H33" s="344"/>
      <c r="I33" s="657"/>
      <c r="J33" s="655"/>
      <c r="K33" s="656"/>
      <c r="L33" s="664"/>
      <c r="M33" s="665"/>
      <c r="N33" s="363"/>
      <c r="O33" s="126"/>
      <c r="P33" s="321"/>
      <c r="Q33" s="344"/>
      <c r="R33" s="122"/>
      <c r="S33" s="664"/>
      <c r="T33" s="665"/>
      <c r="U33" s="363"/>
      <c r="V33" s="126"/>
      <c r="W33" s="321"/>
      <c r="X33" s="344"/>
    </row>
    <row r="34" spans="1:24" ht="18.75" customHeight="1" x14ac:dyDescent="0.15">
      <c r="A34" s="921"/>
      <c r="B34" s="122"/>
      <c r="C34" s="321"/>
      <c r="D34" s="363"/>
      <c r="E34" s="655"/>
      <c r="F34" s="656"/>
      <c r="G34" s="321"/>
      <c r="H34" s="344"/>
      <c r="I34" s="657"/>
      <c r="J34" s="655"/>
      <c r="K34" s="656"/>
      <c r="L34" s="664"/>
      <c r="M34" s="665"/>
      <c r="N34" s="363"/>
      <c r="O34" s="126"/>
      <c r="P34" s="321"/>
      <c r="Q34" s="344"/>
      <c r="R34" s="122"/>
      <c r="S34" s="664"/>
      <c r="T34" s="665"/>
      <c r="U34" s="363"/>
      <c r="V34" s="126"/>
      <c r="W34" s="321"/>
      <c r="X34" s="344"/>
    </row>
    <row r="35" spans="1:24" ht="18.75" customHeight="1" x14ac:dyDescent="0.15">
      <c r="A35" s="921"/>
      <c r="B35" s="122"/>
      <c r="C35" s="321"/>
      <c r="D35" s="363"/>
      <c r="E35" s="655"/>
      <c r="F35" s="656"/>
      <c r="G35" s="321"/>
      <c r="H35" s="344"/>
      <c r="I35" s="657"/>
      <c r="J35" s="655"/>
      <c r="K35" s="656"/>
      <c r="L35" s="664"/>
      <c r="M35" s="665"/>
      <c r="N35" s="363"/>
      <c r="O35" s="126"/>
      <c r="P35" s="321"/>
      <c r="Q35" s="344"/>
      <c r="R35" s="122"/>
      <c r="S35" s="664"/>
      <c r="T35" s="665"/>
      <c r="U35" s="363"/>
      <c r="V35" s="126"/>
      <c r="W35" s="321"/>
      <c r="X35" s="344"/>
    </row>
    <row r="36" spans="1:24" ht="18.75" customHeight="1" x14ac:dyDescent="0.15">
      <c r="A36" s="921"/>
      <c r="B36" s="122"/>
      <c r="C36" s="321"/>
      <c r="D36" s="363"/>
      <c r="E36" s="655"/>
      <c r="F36" s="656"/>
      <c r="G36" s="321"/>
      <c r="H36" s="344"/>
      <c r="I36" s="657"/>
      <c r="J36" s="655"/>
      <c r="K36" s="656"/>
      <c r="L36" s="664"/>
      <c r="M36" s="665"/>
      <c r="N36" s="363"/>
      <c r="O36" s="126"/>
      <c r="P36" s="321"/>
      <c r="Q36" s="344"/>
      <c r="R36" s="122"/>
      <c r="S36" s="664"/>
      <c r="T36" s="665"/>
      <c r="U36" s="363"/>
      <c r="V36" s="126"/>
      <c r="W36" s="321"/>
      <c r="X36" s="344"/>
    </row>
    <row r="37" spans="1:24" ht="18.75" customHeight="1" x14ac:dyDescent="0.15">
      <c r="A37" s="921"/>
      <c r="B37" s="122"/>
      <c r="C37" s="321"/>
      <c r="D37" s="363"/>
      <c r="E37" s="655"/>
      <c r="F37" s="656"/>
      <c r="G37" s="321"/>
      <c r="H37" s="344"/>
      <c r="I37" s="657"/>
      <c r="J37" s="655"/>
      <c r="K37" s="656"/>
      <c r="L37" s="664"/>
      <c r="M37" s="665"/>
      <c r="N37" s="363"/>
      <c r="O37" s="126"/>
      <c r="P37" s="321"/>
      <c r="Q37" s="344"/>
      <c r="R37" s="122"/>
      <c r="S37" s="664"/>
      <c r="T37" s="665"/>
      <c r="U37" s="363"/>
      <c r="V37" s="126"/>
      <c r="W37" s="321"/>
      <c r="X37" s="344"/>
    </row>
    <row r="38" spans="1:24" ht="18.75" customHeight="1" x14ac:dyDescent="0.15">
      <c r="A38" s="921"/>
      <c r="B38" s="122"/>
      <c r="C38" s="321"/>
      <c r="D38" s="363"/>
      <c r="E38" s="655"/>
      <c r="F38" s="656"/>
      <c r="G38" s="321"/>
      <c r="H38" s="344"/>
      <c r="I38" s="657"/>
      <c r="J38" s="655"/>
      <c r="K38" s="656"/>
      <c r="L38" s="664"/>
      <c r="M38" s="665"/>
      <c r="N38" s="363"/>
      <c r="O38" s="126"/>
      <c r="P38" s="321"/>
      <c r="Q38" s="344"/>
      <c r="R38" s="122"/>
      <c r="S38" s="664"/>
      <c r="T38" s="665"/>
      <c r="U38" s="363"/>
      <c r="V38" s="126"/>
      <c r="W38" s="321"/>
      <c r="X38" s="344"/>
    </row>
    <row r="39" spans="1:24" ht="18.75" customHeight="1" x14ac:dyDescent="0.15">
      <c r="A39" s="921"/>
      <c r="B39" s="122"/>
      <c r="C39" s="321"/>
      <c r="D39" s="363"/>
      <c r="E39" s="655"/>
      <c r="F39" s="656"/>
      <c r="G39" s="321"/>
      <c r="H39" s="344"/>
      <c r="I39" s="657"/>
      <c r="J39" s="655"/>
      <c r="K39" s="656"/>
      <c r="L39" s="664"/>
      <c r="M39" s="665"/>
      <c r="N39" s="363"/>
      <c r="O39" s="126"/>
      <c r="P39" s="321"/>
      <c r="Q39" s="344"/>
      <c r="R39" s="122"/>
      <c r="S39" s="664"/>
      <c r="T39" s="665"/>
      <c r="U39" s="363"/>
      <c r="V39" s="126"/>
      <c r="W39" s="321"/>
      <c r="X39" s="344"/>
    </row>
    <row r="40" spans="1:24" ht="18.75" customHeight="1" x14ac:dyDescent="0.15">
      <c r="A40" s="921"/>
      <c r="B40" s="122"/>
      <c r="C40" s="321"/>
      <c r="D40" s="363"/>
      <c r="E40" s="655"/>
      <c r="F40" s="656"/>
      <c r="G40" s="321"/>
      <c r="H40" s="344"/>
      <c r="I40" s="657"/>
      <c r="J40" s="655"/>
      <c r="K40" s="656"/>
      <c r="L40" s="664"/>
      <c r="M40" s="665"/>
      <c r="N40" s="363"/>
      <c r="O40" s="126"/>
      <c r="P40" s="321"/>
      <c r="Q40" s="344"/>
      <c r="R40" s="122"/>
      <c r="S40" s="664"/>
      <c r="T40" s="665"/>
      <c r="U40" s="363"/>
      <c r="V40" s="126"/>
      <c r="W40" s="321"/>
      <c r="X40" s="344"/>
    </row>
    <row r="41" spans="1:24" ht="18.75" customHeight="1" x14ac:dyDescent="0.15">
      <c r="A41" s="921"/>
      <c r="B41" s="122"/>
      <c r="C41" s="321"/>
      <c r="D41" s="363"/>
      <c r="E41" s="655"/>
      <c r="F41" s="656"/>
      <c r="G41" s="321"/>
      <c r="H41" s="344"/>
      <c r="I41" s="657"/>
      <c r="J41" s="655"/>
      <c r="K41" s="656"/>
      <c r="L41" s="664"/>
      <c r="M41" s="665"/>
      <c r="N41" s="363"/>
      <c r="O41" s="126"/>
      <c r="P41" s="321"/>
      <c r="Q41" s="344"/>
      <c r="R41" s="122"/>
      <c r="S41" s="664"/>
      <c r="T41" s="665"/>
      <c r="U41" s="363"/>
      <c r="V41" s="126"/>
      <c r="W41" s="321"/>
      <c r="X41" s="344"/>
    </row>
    <row r="42" spans="1:24" ht="18.75" customHeight="1" x14ac:dyDescent="0.15">
      <c r="A42" s="922"/>
      <c r="B42" s="204"/>
      <c r="C42" s="333"/>
      <c r="D42" s="364"/>
      <c r="E42" s="903"/>
      <c r="F42" s="904"/>
      <c r="G42" s="333"/>
      <c r="H42" s="345"/>
      <c r="I42" s="902"/>
      <c r="J42" s="903"/>
      <c r="K42" s="904"/>
      <c r="L42" s="882"/>
      <c r="M42" s="883"/>
      <c r="N42" s="364"/>
      <c r="O42" s="205"/>
      <c r="P42" s="333"/>
      <c r="Q42" s="345"/>
      <c r="R42" s="204"/>
      <c r="S42" s="882"/>
      <c r="T42" s="883"/>
      <c r="U42" s="364"/>
      <c r="V42" s="205"/>
      <c r="W42" s="333"/>
      <c r="X42" s="345"/>
    </row>
    <row r="43" spans="1:24" ht="18.75" customHeight="1" x14ac:dyDescent="0.15">
      <c r="A43" s="98" t="s">
        <v>20</v>
      </c>
      <c r="B43" s="121"/>
      <c r="C43" s="305"/>
      <c r="D43" s="367"/>
      <c r="E43" s="910"/>
      <c r="F43" s="911"/>
      <c r="G43" s="305"/>
      <c r="H43" s="343"/>
      <c r="I43" s="789"/>
      <c r="J43" s="688"/>
      <c r="K43" s="689"/>
      <c r="L43" s="878"/>
      <c r="M43" s="879"/>
      <c r="N43" s="367"/>
      <c r="O43" s="128"/>
      <c r="P43" s="305"/>
      <c r="Q43" s="306"/>
      <c r="R43" s="121"/>
      <c r="S43" s="878"/>
      <c r="T43" s="879"/>
      <c r="U43" s="367"/>
      <c r="V43" s="128"/>
      <c r="W43" s="305"/>
      <c r="X43" s="306"/>
    </row>
    <row r="44" spans="1:24" s="167" customFormat="1" ht="18" customHeight="1" x14ac:dyDescent="0.15">
      <c r="A44" s="348">
        <f>SUM(C44,G44,L44,P44,S44,W44)</f>
        <v>66910</v>
      </c>
      <c r="B44" s="359" t="s">
        <v>9</v>
      </c>
      <c r="C44" s="346">
        <f>SUM(C13,C21,C31)</f>
        <v>27600</v>
      </c>
      <c r="D44" s="368">
        <f>SUM(D13,D21,D31)</f>
        <v>0</v>
      </c>
      <c r="E44" s="908" t="s">
        <v>9</v>
      </c>
      <c r="F44" s="909"/>
      <c r="G44" s="346">
        <f>SUM(G13,G21,G31)</f>
        <v>15950</v>
      </c>
      <c r="H44" s="296">
        <f>SUM(H13,H21,H31)</f>
        <v>0</v>
      </c>
      <c r="I44" s="907" t="s">
        <v>9</v>
      </c>
      <c r="J44" s="908"/>
      <c r="K44" s="909"/>
      <c r="L44" s="880">
        <f>SUM(L13,L21,L31)</f>
        <v>15730</v>
      </c>
      <c r="M44" s="881"/>
      <c r="N44" s="368">
        <f>SUM(N13,N21,N31)</f>
        <v>0</v>
      </c>
      <c r="O44" s="360" t="s">
        <v>9</v>
      </c>
      <c r="P44" s="346">
        <f>SUM(P13,P21,P31)</f>
        <v>4810</v>
      </c>
      <c r="Q44" s="296">
        <f>SUM(Q13,Q21,Q31)</f>
        <v>0</v>
      </c>
      <c r="R44" s="359" t="s">
        <v>9</v>
      </c>
      <c r="S44" s="880">
        <f>SUM(S13,S21,S31)</f>
        <v>660</v>
      </c>
      <c r="T44" s="881"/>
      <c r="U44" s="368">
        <f>SUM(U13,U21,U31)</f>
        <v>0</v>
      </c>
      <c r="V44" s="360" t="s">
        <v>9</v>
      </c>
      <c r="W44" s="346">
        <f>SUM(W13,W21,W31)</f>
        <v>2160</v>
      </c>
      <c r="X44" s="296">
        <f>SUM(X13,X21,X31)</f>
        <v>0</v>
      </c>
    </row>
    <row r="45" spans="1:24" ht="15" customHeight="1" x14ac:dyDescent="0.15">
      <c r="W45" s="669" t="str">
        <f>市郡別!P43</f>
        <v>2024年11月現在</v>
      </c>
      <c r="X45" s="670"/>
    </row>
    <row r="46" spans="1:24" ht="15" customHeight="1" x14ac:dyDescent="0.15"/>
    <row r="47" spans="1:24" ht="15" customHeight="1" x14ac:dyDescent="0.15"/>
    <row r="48" spans="1:24" ht="15" customHeight="1" x14ac:dyDescent="0.15"/>
    <row r="49" ht="15" customHeight="1" x14ac:dyDescent="0.15"/>
    <row r="50" ht="15" customHeight="1" x14ac:dyDescent="0.15"/>
    <row r="51" ht="15" customHeight="1" x14ac:dyDescent="0.15"/>
    <row r="52" ht="15" customHeight="1" x14ac:dyDescent="0.15"/>
    <row r="53" ht="15" customHeight="1" x14ac:dyDescent="0.15"/>
    <row r="54" ht="15" customHeight="1" x14ac:dyDescent="0.15"/>
  </sheetData>
  <sheetProtection algorithmName="SHA-512" hashValue="O4ok/Pv+bB03N3JoxOGrnyq9taHJFCxrIqdFuAp9Dv69aQZJex5S1FN6pPbslzxyhQfpaEEdAjTLXlFJ/VKNoA==" saltValue="mulbvj5+xoqfXk9e+miZ/w==" spinCount="100000" sheet="1" selectLockedCells="1"/>
  <mergeCells count="185">
    <mergeCell ref="V12:W12"/>
    <mergeCell ref="V4:X4"/>
    <mergeCell ref="B4:D4"/>
    <mergeCell ref="I4:N4"/>
    <mergeCell ref="O4:Q4"/>
    <mergeCell ref="E8:F8"/>
    <mergeCell ref="E9:F9"/>
    <mergeCell ref="R4:U4"/>
    <mergeCell ref="E4:H4"/>
    <mergeCell ref="L5:M5"/>
    <mergeCell ref="I9:K9"/>
    <mergeCell ref="I10:K10"/>
    <mergeCell ref="I12:K12"/>
    <mergeCell ref="E5:F5"/>
    <mergeCell ref="I5:K5"/>
    <mergeCell ref="I6:K6"/>
    <mergeCell ref="E6:F6"/>
    <mergeCell ref="I7:K7"/>
    <mergeCell ref="I8:K8"/>
    <mergeCell ref="S5:T5"/>
    <mergeCell ref="S6:T6"/>
    <mergeCell ref="S7:T7"/>
    <mergeCell ref="S8:T8"/>
    <mergeCell ref="S9:T9"/>
    <mergeCell ref="E13:F13"/>
    <mergeCell ref="E16:F16"/>
    <mergeCell ref="E17:F17"/>
    <mergeCell ref="E18:F18"/>
    <mergeCell ref="E33:F33"/>
    <mergeCell ref="O12:P12"/>
    <mergeCell ref="E24:F24"/>
    <mergeCell ref="E25:F25"/>
    <mergeCell ref="E26:F26"/>
    <mergeCell ref="E31:F31"/>
    <mergeCell ref="E21:F21"/>
    <mergeCell ref="E22:F22"/>
    <mergeCell ref="E27:F27"/>
    <mergeCell ref="E28:F28"/>
    <mergeCell ref="I16:K16"/>
    <mergeCell ref="I17:K17"/>
    <mergeCell ref="I25:K25"/>
    <mergeCell ref="I32:K32"/>
    <mergeCell ref="L29:M29"/>
    <mergeCell ref="L22:M22"/>
    <mergeCell ref="L30:M30"/>
    <mergeCell ref="L31:M31"/>
    <mergeCell ref="L32:M32"/>
    <mergeCell ref="L33:M33"/>
    <mergeCell ref="M1:N1"/>
    <mergeCell ref="O2:S2"/>
    <mergeCell ref="I15:K15"/>
    <mergeCell ref="I13:K13"/>
    <mergeCell ref="I11:K11"/>
    <mergeCell ref="I14:K14"/>
    <mergeCell ref="A32:A42"/>
    <mergeCell ref="A6:A12"/>
    <mergeCell ref="A14:A20"/>
    <mergeCell ref="A22:A30"/>
    <mergeCell ref="E32:F32"/>
    <mergeCell ref="E14:F14"/>
    <mergeCell ref="E15:F15"/>
    <mergeCell ref="E29:F29"/>
    <mergeCell ref="E19:F19"/>
    <mergeCell ref="E20:F20"/>
    <mergeCell ref="I23:K23"/>
    <mergeCell ref="I24:K24"/>
    <mergeCell ref="I18:K18"/>
    <mergeCell ref="I31:K31"/>
    <mergeCell ref="I19:K19"/>
    <mergeCell ref="L21:M21"/>
    <mergeCell ref="L13:M13"/>
    <mergeCell ref="L14:M14"/>
    <mergeCell ref="T1:X1"/>
    <mergeCell ref="F2:H2"/>
    <mergeCell ref="I2:L2"/>
    <mergeCell ref="M2:N2"/>
    <mergeCell ref="T2:X2"/>
    <mergeCell ref="O1:S1"/>
    <mergeCell ref="F1:L1"/>
    <mergeCell ref="E35:F35"/>
    <mergeCell ref="A1:E1"/>
    <mergeCell ref="E12:F12"/>
    <mergeCell ref="A4:A5"/>
    <mergeCell ref="A2:E2"/>
    <mergeCell ref="E11:F11"/>
    <mergeCell ref="E7:F7"/>
    <mergeCell ref="E10:F10"/>
    <mergeCell ref="E30:F30"/>
    <mergeCell ref="E23:F23"/>
    <mergeCell ref="I20:K20"/>
    <mergeCell ref="I21:K21"/>
    <mergeCell ref="I22:K22"/>
    <mergeCell ref="I26:K26"/>
    <mergeCell ref="I27:K27"/>
    <mergeCell ref="I28:K28"/>
    <mergeCell ref="I33:K33"/>
    <mergeCell ref="E43:F43"/>
    <mergeCell ref="E44:F44"/>
    <mergeCell ref="E34:F34"/>
    <mergeCell ref="E37:F37"/>
    <mergeCell ref="E39:F39"/>
    <mergeCell ref="E40:F40"/>
    <mergeCell ref="E41:F41"/>
    <mergeCell ref="E42:F42"/>
    <mergeCell ref="E36:F36"/>
    <mergeCell ref="E38:F38"/>
    <mergeCell ref="S18:T18"/>
    <mergeCell ref="S17:T17"/>
    <mergeCell ref="I44:K44"/>
    <mergeCell ref="L6:M6"/>
    <mergeCell ref="L7:M7"/>
    <mergeCell ref="L8:M8"/>
    <mergeCell ref="L9:M9"/>
    <mergeCell ref="L10:M10"/>
    <mergeCell ref="L11:M11"/>
    <mergeCell ref="I38:K38"/>
    <mergeCell ref="I39:K39"/>
    <mergeCell ref="L12:M12"/>
    <mergeCell ref="I37:K37"/>
    <mergeCell ref="L37:M37"/>
    <mergeCell ref="I29:K29"/>
    <mergeCell ref="I30:K30"/>
    <mergeCell ref="L27:M27"/>
    <mergeCell ref="L24:M24"/>
    <mergeCell ref="L25:M25"/>
    <mergeCell ref="L26:M26"/>
    <mergeCell ref="L19:M19"/>
    <mergeCell ref="L20:M20"/>
    <mergeCell ref="L44:M44"/>
    <mergeCell ref="I43:K43"/>
    <mergeCell ref="L28:M28"/>
    <mergeCell ref="L23:M23"/>
    <mergeCell ref="L40:M40"/>
    <mergeCell ref="L41:M41"/>
    <mergeCell ref="S12:T12"/>
    <mergeCell ref="S10:T10"/>
    <mergeCell ref="S11:T11"/>
    <mergeCell ref="L39:M39"/>
    <mergeCell ref="S32:T32"/>
    <mergeCell ref="S27:T27"/>
    <mergeCell ref="S28:T28"/>
    <mergeCell ref="S29:T29"/>
    <mergeCell ref="S30:T30"/>
    <mergeCell ref="S31:T31"/>
    <mergeCell ref="S25:T25"/>
    <mergeCell ref="S26:T26"/>
    <mergeCell ref="L15:M15"/>
    <mergeCell ref="L16:M16"/>
    <mergeCell ref="L17:M17"/>
    <mergeCell ref="L18:M18"/>
    <mergeCell ref="S13:T13"/>
    <mergeCell ref="S14:T14"/>
    <mergeCell ref="S15:T15"/>
    <mergeCell ref="S16:T16"/>
    <mergeCell ref="S33:T33"/>
    <mergeCell ref="S21:T21"/>
    <mergeCell ref="S22:T22"/>
    <mergeCell ref="S19:T19"/>
    <mergeCell ref="S20:T20"/>
    <mergeCell ref="S23:T23"/>
    <mergeCell ref="S24:T24"/>
    <mergeCell ref="S38:T38"/>
    <mergeCell ref="S39:T39"/>
    <mergeCell ref="W45:X45"/>
    <mergeCell ref="I34:K34"/>
    <mergeCell ref="L34:M34"/>
    <mergeCell ref="S34:T34"/>
    <mergeCell ref="S37:T37"/>
    <mergeCell ref="S35:T35"/>
    <mergeCell ref="I36:K36"/>
    <mergeCell ref="L36:M36"/>
    <mergeCell ref="S36:T36"/>
    <mergeCell ref="S44:T44"/>
    <mergeCell ref="I42:K42"/>
    <mergeCell ref="I35:K35"/>
    <mergeCell ref="L35:M35"/>
    <mergeCell ref="S42:T42"/>
    <mergeCell ref="S43:T43"/>
    <mergeCell ref="L42:M42"/>
    <mergeCell ref="L43:M43"/>
    <mergeCell ref="S40:T40"/>
    <mergeCell ref="S41:T41"/>
    <mergeCell ref="L38:M38"/>
    <mergeCell ref="I40:K40"/>
    <mergeCell ref="I41:K41"/>
  </mergeCells>
  <phoneticPr fontId="3"/>
  <dataValidations count="2">
    <dataValidation type="decimal" operator="lessThanOrEqual" allowBlank="1" showInputMessage="1" showErrorMessage="1" sqref="X22:X24 D8:D11 X6:X11 H6 H8:H9 H11 H14:H20 H22:H26 H29:H30 Q6 Q8:Q9 Q11 D14:D20 D22:D30 X28:X29 Q14:Q20 D6 Q22:Q30 X15:X16 X18:X20" xr:uid="{00000000-0002-0000-0500-000000000000}">
      <formula1>C6</formula1>
    </dataValidation>
    <dataValidation type="decimal" operator="lessThanOrEqual" allowBlank="1" showInputMessage="1" showErrorMessage="1" sqref="N6 U28:U30 N11 N28:N29 N22:N24 U19:U20 N8 U6 U8:U9 U11:U12 N19:N20 U22:U24 N15 U15" xr:uid="{00000000-0002-0000-0500-000001000000}">
      <formula1>L6</formula1>
    </dataValidation>
  </dataValidations>
  <printOptions horizontalCentered="1"/>
  <pageMargins left="0.27559055118110237" right="0.23622047244094491" top="0.51181102362204722" bottom="0.31496062992125984" header="0.31496062992125984" footer="0.11811023622047245"/>
  <pageSetup paperSize="9" scale="65" orientation="landscape" r:id="rId1"/>
  <headerFooter alignWithMargins="0">
    <oddHeader>&amp;C&amp;"ＭＳ Ｐゴシック,太字"愛 媛 県　折 込 部 数 表</oddHeader>
    <oddFooter>&amp;R株式会社 読宣四国 &amp;8TEL087(888)6133　FAX087(888)6130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indexed="47"/>
    <pageSetUpPr fitToPage="1"/>
  </sheetPr>
  <dimension ref="A1:IS73"/>
  <sheetViews>
    <sheetView showZeros="0" zoomScale="68" zoomScaleNormal="68" zoomScaleSheetLayoutView="70" workbookViewId="0">
      <selection activeCell="D6" sqref="D6"/>
    </sheetView>
  </sheetViews>
  <sheetFormatPr defaultRowHeight="11.25" x14ac:dyDescent="0.15"/>
  <cols>
    <col min="1" max="1" width="7.625" style="27" customWidth="1"/>
    <col min="2" max="2" width="12.125" style="27" customWidth="1"/>
    <col min="3" max="3" width="10.625" style="27" customWidth="1"/>
    <col min="4" max="4" width="11.625" style="27" customWidth="1"/>
    <col min="5" max="6" width="5.625" style="27" customWidth="1"/>
    <col min="7" max="7" width="10.625" style="27" customWidth="1"/>
    <col min="8" max="8" width="11.625" style="27" customWidth="1"/>
    <col min="9" max="11" width="3.625" style="27" customWidth="1"/>
    <col min="12" max="12" width="7.625" style="27" customWidth="1"/>
    <col min="13" max="13" width="3.625" style="27" customWidth="1"/>
    <col min="14" max="14" width="11.625" style="27" customWidth="1"/>
    <col min="15" max="15" width="11.25" style="27" customWidth="1"/>
    <col min="16" max="16" width="10.625" style="27" customWidth="1"/>
    <col min="17" max="17" width="11.625" style="27" customWidth="1"/>
    <col min="18" max="18" width="11.25" style="27" customWidth="1"/>
    <col min="19" max="20" width="5.625" style="27" customWidth="1"/>
    <col min="21" max="21" width="11.625" style="27" customWidth="1"/>
    <col min="22" max="22" width="12.25" style="27" customWidth="1"/>
    <col min="23" max="23" width="10.125" style="27" customWidth="1"/>
    <col min="24" max="24" width="11.625" style="27" customWidth="1"/>
    <col min="25" max="25" width="5" style="27" customWidth="1"/>
    <col min="26" max="16384" width="9" style="27"/>
  </cols>
  <sheetData>
    <row r="1" spans="1:253" ht="22.5" customHeight="1" x14ac:dyDescent="0.15">
      <c r="A1" s="702" t="s">
        <v>78</v>
      </c>
      <c r="B1" s="702"/>
      <c r="C1" s="702"/>
      <c r="D1" s="702"/>
      <c r="E1" s="703"/>
      <c r="F1" s="701" t="s">
        <v>191</v>
      </c>
      <c r="G1" s="702"/>
      <c r="H1" s="702"/>
      <c r="I1" s="702"/>
      <c r="J1" s="702"/>
      <c r="K1" s="702"/>
      <c r="L1" s="703"/>
      <c r="M1" s="704" t="s">
        <v>350</v>
      </c>
      <c r="N1" s="705"/>
      <c r="O1" s="704" t="s">
        <v>80</v>
      </c>
      <c r="P1" s="716"/>
      <c r="Q1" s="716"/>
      <c r="R1" s="716"/>
      <c r="S1" s="705"/>
      <c r="T1" s="704" t="s">
        <v>81</v>
      </c>
      <c r="U1" s="716"/>
      <c r="V1" s="716"/>
      <c r="W1" s="716"/>
      <c r="X1" s="716"/>
    </row>
    <row r="2" spans="1:253" ht="30" customHeight="1" x14ac:dyDescent="0.15">
      <c r="A2" s="706">
        <f>市郡別!A3</f>
        <v>0</v>
      </c>
      <c r="B2" s="706"/>
      <c r="C2" s="706"/>
      <c r="D2" s="706"/>
      <c r="E2" s="707"/>
      <c r="F2" s="720">
        <f>SUM(D44,H44,N44,Q44,U44,X44,X40)</f>
        <v>0</v>
      </c>
      <c r="G2" s="721"/>
      <c r="H2" s="721"/>
      <c r="I2" s="722">
        <f>市郡別!P30</f>
        <v>0</v>
      </c>
      <c r="J2" s="912"/>
      <c r="K2" s="912"/>
      <c r="L2" s="913"/>
      <c r="M2" s="724" t="str">
        <f>市郡別!G3</f>
        <v>-</v>
      </c>
      <c r="N2" s="725"/>
      <c r="O2" s="717">
        <f>市郡別!I3</f>
        <v>0</v>
      </c>
      <c r="P2" s="718"/>
      <c r="Q2" s="718"/>
      <c r="R2" s="718"/>
      <c r="S2" s="719"/>
      <c r="T2" s="717">
        <f>市郡別!L3</f>
        <v>0</v>
      </c>
      <c r="U2" s="718"/>
      <c r="V2" s="718"/>
      <c r="W2" s="718"/>
      <c r="X2" s="718"/>
    </row>
    <row r="3" spans="1:253" ht="9" customHeight="1" x14ac:dyDescent="0.15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</row>
    <row r="4" spans="1:253" ht="24.75" customHeight="1" x14ac:dyDescent="0.15">
      <c r="A4" s="713" t="s">
        <v>97</v>
      </c>
      <c r="B4" s="711" t="s">
        <v>66</v>
      </c>
      <c r="C4" s="686"/>
      <c r="D4" s="712"/>
      <c r="E4" s="699" t="s">
        <v>67</v>
      </c>
      <c r="F4" s="699"/>
      <c r="G4" s="699"/>
      <c r="H4" s="699"/>
      <c r="I4" s="711" t="s">
        <v>68</v>
      </c>
      <c r="J4" s="686"/>
      <c r="K4" s="686"/>
      <c r="L4" s="686"/>
      <c r="M4" s="686"/>
      <c r="N4" s="712"/>
      <c r="O4" s="685" t="s">
        <v>69</v>
      </c>
      <c r="P4" s="686"/>
      <c r="Q4" s="687"/>
      <c r="R4" s="711" t="s">
        <v>70</v>
      </c>
      <c r="S4" s="686"/>
      <c r="T4" s="686"/>
      <c r="U4" s="712"/>
      <c r="V4" s="685" t="s">
        <v>71</v>
      </c>
      <c r="W4" s="686"/>
      <c r="X4" s="687"/>
    </row>
    <row r="5" spans="1:253" ht="20.100000000000001" customHeight="1" x14ac:dyDescent="0.15">
      <c r="A5" s="714"/>
      <c r="B5" s="116" t="s">
        <v>73</v>
      </c>
      <c r="C5" s="117" t="s">
        <v>72</v>
      </c>
      <c r="D5" s="118" t="s">
        <v>7</v>
      </c>
      <c r="E5" s="700" t="s">
        <v>73</v>
      </c>
      <c r="F5" s="696"/>
      <c r="G5" s="117" t="s">
        <v>72</v>
      </c>
      <c r="H5" s="119" t="s">
        <v>7</v>
      </c>
      <c r="I5" s="715" t="s">
        <v>73</v>
      </c>
      <c r="J5" s="700"/>
      <c r="K5" s="696"/>
      <c r="L5" s="695" t="s">
        <v>72</v>
      </c>
      <c r="M5" s="696" t="s">
        <v>7</v>
      </c>
      <c r="N5" s="118"/>
      <c r="O5" s="120" t="s">
        <v>73</v>
      </c>
      <c r="P5" s="117" t="s">
        <v>72</v>
      </c>
      <c r="Q5" s="119" t="s">
        <v>7</v>
      </c>
      <c r="R5" s="116" t="s">
        <v>73</v>
      </c>
      <c r="S5" s="695" t="s">
        <v>72</v>
      </c>
      <c r="T5" s="696"/>
      <c r="U5" s="118" t="s">
        <v>7</v>
      </c>
      <c r="V5" s="120" t="s">
        <v>73</v>
      </c>
      <c r="W5" s="117" t="s">
        <v>72</v>
      </c>
      <c r="X5" s="119" t="s">
        <v>7</v>
      </c>
    </row>
    <row r="6" spans="1:253" s="43" customFormat="1" ht="18" customHeight="1" x14ac:dyDescent="0.15">
      <c r="A6" s="924" t="s">
        <v>117</v>
      </c>
      <c r="B6" s="150" t="s">
        <v>295</v>
      </c>
      <c r="C6" s="366">
        <v>1630</v>
      </c>
      <c r="D6" s="322"/>
      <c r="E6" s="747" t="s">
        <v>301</v>
      </c>
      <c r="F6" s="744"/>
      <c r="G6" s="366">
        <v>1550</v>
      </c>
      <c r="H6" s="341"/>
      <c r="I6" s="743" t="s">
        <v>374</v>
      </c>
      <c r="J6" s="747"/>
      <c r="K6" s="744"/>
      <c r="L6" s="850">
        <v>1000</v>
      </c>
      <c r="M6" s="851"/>
      <c r="N6" s="320"/>
      <c r="O6" s="143" t="s">
        <v>301</v>
      </c>
      <c r="P6" s="366">
        <v>250</v>
      </c>
      <c r="Q6" s="335"/>
      <c r="R6" s="150" t="s">
        <v>377</v>
      </c>
      <c r="S6" s="850">
        <v>20</v>
      </c>
      <c r="T6" s="851"/>
      <c r="U6" s="320"/>
      <c r="V6" s="143" t="s">
        <v>377</v>
      </c>
      <c r="W6" s="366">
        <v>170</v>
      </c>
      <c r="X6" s="335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27"/>
      <c r="CW6" s="27"/>
      <c r="CX6" s="27"/>
      <c r="CY6" s="27"/>
      <c r="CZ6" s="27"/>
      <c r="DA6" s="27"/>
      <c r="DB6" s="27"/>
      <c r="DC6" s="27"/>
      <c r="DD6" s="27"/>
      <c r="DE6" s="27"/>
      <c r="DF6" s="27"/>
      <c r="DG6" s="27"/>
      <c r="DH6" s="27"/>
      <c r="DI6" s="27"/>
      <c r="DJ6" s="27"/>
      <c r="DK6" s="27"/>
      <c r="DL6" s="27"/>
      <c r="DM6" s="27"/>
      <c r="DN6" s="27"/>
      <c r="DO6" s="27"/>
      <c r="DP6" s="27"/>
      <c r="DQ6" s="27"/>
      <c r="DR6" s="27"/>
      <c r="DS6" s="27"/>
      <c r="DT6" s="27"/>
      <c r="DU6" s="27"/>
      <c r="DV6" s="27"/>
      <c r="DW6" s="27"/>
      <c r="DX6" s="27"/>
      <c r="DY6" s="27"/>
      <c r="DZ6" s="27"/>
      <c r="EA6" s="27"/>
      <c r="EB6" s="27"/>
      <c r="EC6" s="27"/>
      <c r="ED6" s="27"/>
      <c r="EE6" s="27"/>
      <c r="EF6" s="27"/>
      <c r="EG6" s="27"/>
      <c r="EH6" s="27"/>
      <c r="EI6" s="27"/>
      <c r="EJ6" s="27"/>
      <c r="EK6" s="27"/>
      <c r="EL6" s="27"/>
      <c r="EM6" s="27"/>
      <c r="EN6" s="27"/>
      <c r="EO6" s="27"/>
      <c r="EP6" s="27"/>
      <c r="EQ6" s="27"/>
      <c r="ER6" s="27"/>
      <c r="ES6" s="27"/>
      <c r="ET6" s="27"/>
      <c r="EU6" s="27"/>
      <c r="EV6" s="27"/>
      <c r="EW6" s="27"/>
      <c r="EX6" s="27"/>
      <c r="EY6" s="27"/>
      <c r="EZ6" s="27"/>
      <c r="FA6" s="27"/>
      <c r="FB6" s="27"/>
      <c r="FC6" s="27"/>
      <c r="FD6" s="27"/>
      <c r="FE6" s="27"/>
      <c r="FF6" s="27"/>
      <c r="FG6" s="27"/>
      <c r="FH6" s="27"/>
      <c r="FI6" s="27"/>
      <c r="FJ6" s="27"/>
      <c r="FK6" s="27"/>
      <c r="FL6" s="27"/>
      <c r="FM6" s="27"/>
      <c r="FN6" s="27"/>
      <c r="FO6" s="27"/>
      <c r="FP6" s="27"/>
      <c r="FQ6" s="27"/>
      <c r="FR6" s="27"/>
      <c r="FS6" s="27"/>
      <c r="FT6" s="27"/>
      <c r="FU6" s="27"/>
      <c r="FV6" s="27"/>
      <c r="FW6" s="27"/>
      <c r="FX6" s="27"/>
      <c r="FY6" s="27"/>
      <c r="FZ6" s="27"/>
      <c r="GA6" s="27"/>
      <c r="GB6" s="27"/>
      <c r="GC6" s="27"/>
      <c r="GD6" s="27"/>
      <c r="GE6" s="27"/>
      <c r="GF6" s="27"/>
      <c r="GG6" s="27"/>
      <c r="GH6" s="27"/>
      <c r="GI6" s="27"/>
      <c r="GJ6" s="27"/>
      <c r="GK6" s="27"/>
      <c r="GL6" s="27"/>
      <c r="GM6" s="27"/>
      <c r="GN6" s="27"/>
      <c r="GO6" s="27"/>
      <c r="GP6" s="27"/>
      <c r="GQ6" s="27"/>
      <c r="GR6" s="27"/>
      <c r="GS6" s="27"/>
      <c r="GT6" s="27"/>
      <c r="GU6" s="27"/>
      <c r="GV6" s="27"/>
      <c r="GW6" s="27"/>
      <c r="GX6" s="27"/>
      <c r="GY6" s="27"/>
      <c r="GZ6" s="27"/>
      <c r="HA6" s="27"/>
      <c r="HB6" s="27"/>
      <c r="HC6" s="27"/>
      <c r="HD6" s="27"/>
      <c r="HE6" s="27"/>
      <c r="HF6" s="27"/>
      <c r="HG6" s="27"/>
      <c r="HH6" s="27"/>
      <c r="HI6" s="27"/>
      <c r="HJ6" s="27"/>
      <c r="HK6" s="27"/>
      <c r="HL6" s="27"/>
      <c r="HM6" s="27"/>
      <c r="HN6" s="27"/>
      <c r="HO6" s="27"/>
      <c r="HP6" s="27"/>
      <c r="HQ6" s="27"/>
      <c r="HR6" s="27"/>
      <c r="HS6" s="27"/>
      <c r="HT6" s="27"/>
      <c r="HU6" s="27"/>
      <c r="HV6" s="27"/>
      <c r="HW6" s="27"/>
      <c r="HX6" s="27"/>
      <c r="HY6" s="27"/>
      <c r="HZ6" s="27"/>
      <c r="IA6" s="27"/>
      <c r="IB6" s="27"/>
      <c r="IC6" s="27"/>
      <c r="ID6" s="27"/>
      <c r="IE6" s="27"/>
      <c r="IF6" s="27"/>
      <c r="IG6" s="27"/>
      <c r="IH6" s="27"/>
      <c r="II6" s="27"/>
      <c r="IJ6" s="27"/>
      <c r="IK6" s="27"/>
      <c r="IL6" s="27"/>
      <c r="IM6" s="27"/>
      <c r="IN6" s="27"/>
      <c r="IO6" s="27"/>
      <c r="IP6" s="27"/>
      <c r="IQ6" s="27"/>
      <c r="IR6" s="27"/>
      <c r="IS6" s="27"/>
    </row>
    <row r="7" spans="1:253" s="43" customFormat="1" ht="27" customHeight="1" x14ac:dyDescent="0.15">
      <c r="A7" s="924"/>
      <c r="B7" s="404" t="s">
        <v>90</v>
      </c>
      <c r="C7" s="302">
        <v>4420</v>
      </c>
      <c r="D7" s="322"/>
      <c r="E7" s="748" t="s">
        <v>427</v>
      </c>
      <c r="F7" s="742"/>
      <c r="G7" s="302">
        <v>1250</v>
      </c>
      <c r="H7" s="337"/>
      <c r="I7" s="987" t="s">
        <v>382</v>
      </c>
      <c r="J7" s="988"/>
      <c r="K7" s="989"/>
      <c r="L7" s="836">
        <v>2100</v>
      </c>
      <c r="M7" s="837"/>
      <c r="N7" s="322"/>
      <c r="O7" s="113" t="s">
        <v>135</v>
      </c>
      <c r="P7" s="302">
        <v>400</v>
      </c>
      <c r="Q7" s="337"/>
      <c r="R7" s="505" t="s">
        <v>438</v>
      </c>
      <c r="S7" s="836">
        <v>210</v>
      </c>
      <c r="T7" s="837"/>
      <c r="U7" s="322"/>
      <c r="V7" s="587" t="s">
        <v>379</v>
      </c>
      <c r="W7" s="302">
        <v>430</v>
      </c>
      <c r="X7" s="33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27"/>
      <c r="DH7" s="27"/>
      <c r="DI7" s="27"/>
      <c r="DJ7" s="27"/>
      <c r="DK7" s="27"/>
      <c r="DL7" s="27"/>
      <c r="DM7" s="27"/>
      <c r="DN7" s="27"/>
      <c r="DO7" s="27"/>
      <c r="DP7" s="27"/>
      <c r="DQ7" s="27"/>
      <c r="DR7" s="27"/>
      <c r="DS7" s="27"/>
      <c r="DT7" s="27"/>
      <c r="DU7" s="27"/>
      <c r="DV7" s="27"/>
      <c r="DW7" s="27"/>
      <c r="DX7" s="27"/>
      <c r="DY7" s="27"/>
      <c r="DZ7" s="27"/>
      <c r="EA7" s="27"/>
      <c r="EB7" s="27"/>
      <c r="EC7" s="27"/>
      <c r="ED7" s="27"/>
      <c r="EE7" s="27"/>
      <c r="EF7" s="27"/>
      <c r="EG7" s="27"/>
      <c r="EH7" s="27"/>
      <c r="EI7" s="27"/>
      <c r="EJ7" s="27"/>
      <c r="EK7" s="27"/>
      <c r="EL7" s="27"/>
      <c r="EM7" s="27"/>
      <c r="EN7" s="27"/>
      <c r="EO7" s="27"/>
      <c r="EP7" s="27"/>
      <c r="EQ7" s="27"/>
      <c r="ER7" s="27"/>
      <c r="ES7" s="27"/>
      <c r="ET7" s="27"/>
      <c r="EU7" s="27"/>
      <c r="EV7" s="27"/>
      <c r="EW7" s="27"/>
      <c r="EX7" s="27"/>
      <c r="EY7" s="27"/>
      <c r="EZ7" s="27"/>
      <c r="FA7" s="27"/>
      <c r="FB7" s="27"/>
      <c r="FC7" s="27"/>
      <c r="FD7" s="27"/>
      <c r="FE7" s="27"/>
      <c r="FF7" s="27"/>
      <c r="FG7" s="27"/>
      <c r="FH7" s="27"/>
      <c r="FI7" s="27"/>
      <c r="FJ7" s="27"/>
      <c r="FK7" s="27"/>
      <c r="FL7" s="27"/>
      <c r="FM7" s="27"/>
      <c r="FN7" s="27"/>
      <c r="FO7" s="27"/>
      <c r="FP7" s="27"/>
      <c r="FQ7" s="27"/>
      <c r="FR7" s="27"/>
      <c r="FS7" s="27"/>
      <c r="FT7" s="27"/>
      <c r="FU7" s="27"/>
      <c r="FV7" s="27"/>
      <c r="FW7" s="27"/>
      <c r="FX7" s="27"/>
      <c r="FY7" s="27"/>
      <c r="FZ7" s="27"/>
      <c r="GA7" s="27"/>
      <c r="GB7" s="27"/>
      <c r="GC7" s="27"/>
      <c r="GD7" s="27"/>
      <c r="GE7" s="27"/>
      <c r="GF7" s="27"/>
      <c r="GG7" s="27"/>
      <c r="GH7" s="27"/>
      <c r="GI7" s="27"/>
      <c r="GJ7" s="27"/>
      <c r="GK7" s="27"/>
      <c r="GL7" s="27"/>
      <c r="GM7" s="27"/>
      <c r="GN7" s="27"/>
      <c r="GO7" s="27"/>
      <c r="GP7" s="27"/>
      <c r="GQ7" s="27"/>
      <c r="GR7" s="27"/>
      <c r="GS7" s="27"/>
      <c r="GT7" s="27"/>
      <c r="GU7" s="27"/>
      <c r="GV7" s="27"/>
      <c r="GW7" s="27"/>
      <c r="GX7" s="27"/>
      <c r="GY7" s="27"/>
      <c r="GZ7" s="27"/>
      <c r="HA7" s="27"/>
      <c r="HB7" s="27"/>
      <c r="HC7" s="27"/>
      <c r="HD7" s="27"/>
      <c r="HE7" s="27"/>
      <c r="HF7" s="27"/>
      <c r="HG7" s="27"/>
      <c r="HH7" s="27"/>
      <c r="HI7" s="27"/>
      <c r="HJ7" s="27"/>
      <c r="HK7" s="27"/>
      <c r="HL7" s="27"/>
      <c r="HM7" s="27"/>
      <c r="HN7" s="27"/>
      <c r="HO7" s="27"/>
      <c r="HP7" s="27"/>
      <c r="HQ7" s="27"/>
      <c r="HR7" s="27"/>
      <c r="HS7" s="27"/>
      <c r="HT7" s="27"/>
      <c r="HU7" s="27"/>
      <c r="HV7" s="27"/>
      <c r="HW7" s="27"/>
      <c r="HX7" s="27"/>
      <c r="HY7" s="27"/>
      <c r="HZ7" s="27"/>
      <c r="IA7" s="27"/>
      <c r="IB7" s="27"/>
      <c r="IC7" s="27"/>
      <c r="ID7" s="27"/>
      <c r="IE7" s="27"/>
      <c r="IF7" s="27"/>
      <c r="IG7" s="27"/>
      <c r="IH7" s="27"/>
      <c r="II7" s="27"/>
      <c r="IJ7" s="27"/>
      <c r="IK7" s="27"/>
      <c r="IL7" s="27"/>
      <c r="IM7" s="27"/>
      <c r="IN7" s="27"/>
      <c r="IO7" s="27"/>
      <c r="IP7" s="27"/>
      <c r="IQ7" s="27"/>
      <c r="IR7" s="27"/>
      <c r="IS7" s="27"/>
    </row>
    <row r="8" spans="1:253" s="43" customFormat="1" ht="18" customHeight="1" x14ac:dyDescent="0.15">
      <c r="A8" s="924"/>
      <c r="B8" s="583" t="s">
        <v>605</v>
      </c>
      <c r="C8" s="302">
        <v>3860</v>
      </c>
      <c r="D8" s="322"/>
      <c r="E8" s="748" t="s">
        <v>428</v>
      </c>
      <c r="F8" s="742"/>
      <c r="G8" s="302">
        <v>1050</v>
      </c>
      <c r="H8" s="337"/>
      <c r="I8" s="741" t="s">
        <v>59</v>
      </c>
      <c r="J8" s="748"/>
      <c r="K8" s="742"/>
      <c r="L8" s="664">
        <v>1350</v>
      </c>
      <c r="M8" s="665"/>
      <c r="N8" s="322"/>
      <c r="O8" s="113" t="s">
        <v>49</v>
      </c>
      <c r="P8" s="302">
        <v>310</v>
      </c>
      <c r="Q8" s="337"/>
      <c r="R8" s="151" t="s">
        <v>415</v>
      </c>
      <c r="S8" s="836">
        <v>100</v>
      </c>
      <c r="T8" s="837"/>
      <c r="U8" s="322"/>
      <c r="V8" s="113" t="s">
        <v>415</v>
      </c>
      <c r="W8" s="302">
        <v>190</v>
      </c>
      <c r="X8" s="33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27"/>
      <c r="BS8" s="27"/>
      <c r="BT8" s="27"/>
      <c r="BU8" s="27"/>
      <c r="BV8" s="27"/>
      <c r="BW8" s="27"/>
      <c r="BX8" s="27"/>
      <c r="BY8" s="27"/>
      <c r="BZ8" s="27"/>
      <c r="CA8" s="27"/>
      <c r="CB8" s="27"/>
      <c r="CC8" s="27"/>
      <c r="CD8" s="27"/>
      <c r="CE8" s="27"/>
      <c r="CF8" s="27"/>
      <c r="CG8" s="27"/>
      <c r="CH8" s="27"/>
      <c r="CI8" s="27"/>
      <c r="CJ8" s="27"/>
      <c r="CK8" s="27"/>
      <c r="CL8" s="27"/>
      <c r="CM8" s="27"/>
      <c r="CN8" s="27"/>
      <c r="CO8" s="27"/>
      <c r="CP8" s="27"/>
      <c r="CQ8" s="27"/>
      <c r="CR8" s="27"/>
      <c r="CS8" s="27"/>
      <c r="CT8" s="27"/>
      <c r="CU8" s="27"/>
      <c r="CV8" s="27"/>
      <c r="CW8" s="27"/>
      <c r="CX8" s="27"/>
      <c r="CY8" s="27"/>
      <c r="CZ8" s="27"/>
      <c r="DA8" s="27"/>
      <c r="DB8" s="27"/>
      <c r="DC8" s="27"/>
      <c r="DD8" s="27"/>
      <c r="DE8" s="27"/>
      <c r="DF8" s="27"/>
      <c r="DG8" s="27"/>
      <c r="DH8" s="27"/>
      <c r="DI8" s="27"/>
      <c r="DJ8" s="27"/>
      <c r="DK8" s="27"/>
      <c r="DL8" s="27"/>
      <c r="DM8" s="27"/>
      <c r="DN8" s="27"/>
      <c r="DO8" s="27"/>
      <c r="DP8" s="27"/>
      <c r="DQ8" s="27"/>
      <c r="DR8" s="27"/>
      <c r="DS8" s="27"/>
      <c r="DT8" s="27"/>
      <c r="DU8" s="27"/>
      <c r="DV8" s="27"/>
      <c r="DW8" s="27"/>
      <c r="DX8" s="27"/>
      <c r="DY8" s="27"/>
      <c r="DZ8" s="27"/>
      <c r="EA8" s="27"/>
      <c r="EB8" s="27"/>
      <c r="EC8" s="27"/>
      <c r="ED8" s="27"/>
      <c r="EE8" s="27"/>
      <c r="EF8" s="27"/>
      <c r="EG8" s="27"/>
      <c r="EH8" s="27"/>
      <c r="EI8" s="27"/>
      <c r="EJ8" s="27"/>
      <c r="EK8" s="27"/>
      <c r="EL8" s="27"/>
      <c r="EM8" s="27"/>
      <c r="EN8" s="27"/>
      <c r="EO8" s="27"/>
      <c r="EP8" s="27"/>
      <c r="EQ8" s="27"/>
      <c r="ER8" s="27"/>
      <c r="ES8" s="27"/>
      <c r="ET8" s="27"/>
      <c r="EU8" s="27"/>
      <c r="EV8" s="27"/>
      <c r="EW8" s="27"/>
      <c r="EX8" s="27"/>
      <c r="EY8" s="27"/>
      <c r="EZ8" s="27"/>
      <c r="FA8" s="27"/>
      <c r="FB8" s="27"/>
      <c r="FC8" s="27"/>
      <c r="FD8" s="27"/>
      <c r="FE8" s="27"/>
      <c r="FF8" s="27"/>
      <c r="FG8" s="27"/>
      <c r="FH8" s="27"/>
      <c r="FI8" s="27"/>
      <c r="FJ8" s="27"/>
      <c r="FK8" s="27"/>
      <c r="FL8" s="27"/>
      <c r="FM8" s="27"/>
      <c r="FN8" s="27"/>
      <c r="FO8" s="27"/>
      <c r="FP8" s="27"/>
      <c r="FQ8" s="27"/>
      <c r="FR8" s="27"/>
      <c r="FS8" s="27"/>
      <c r="FT8" s="27"/>
      <c r="FU8" s="27"/>
      <c r="FV8" s="27"/>
      <c r="FW8" s="27"/>
      <c r="FX8" s="27"/>
      <c r="FY8" s="27"/>
      <c r="FZ8" s="27"/>
      <c r="GA8" s="27"/>
      <c r="GB8" s="27"/>
      <c r="GC8" s="27"/>
      <c r="GD8" s="27"/>
      <c r="GE8" s="27"/>
      <c r="GF8" s="27"/>
      <c r="GG8" s="27"/>
      <c r="GH8" s="27"/>
      <c r="GI8" s="27"/>
      <c r="GJ8" s="27"/>
      <c r="GK8" s="27"/>
      <c r="GL8" s="27"/>
      <c r="GM8" s="27"/>
      <c r="GN8" s="27"/>
      <c r="GO8" s="27"/>
      <c r="GP8" s="27"/>
      <c r="GQ8" s="27"/>
      <c r="GR8" s="27"/>
      <c r="GS8" s="27"/>
      <c r="GT8" s="27"/>
      <c r="GU8" s="27"/>
      <c r="GV8" s="27"/>
      <c r="GW8" s="27"/>
      <c r="GX8" s="27"/>
      <c r="GY8" s="27"/>
      <c r="GZ8" s="27"/>
      <c r="HA8" s="27"/>
      <c r="HB8" s="27"/>
      <c r="HC8" s="27"/>
      <c r="HD8" s="27"/>
      <c r="HE8" s="27"/>
      <c r="HF8" s="27"/>
      <c r="HG8" s="27"/>
      <c r="HH8" s="27"/>
      <c r="HI8" s="27"/>
      <c r="HJ8" s="27"/>
      <c r="HK8" s="27"/>
      <c r="HL8" s="27"/>
      <c r="HM8" s="27"/>
      <c r="HN8" s="27"/>
      <c r="HO8" s="27"/>
      <c r="HP8" s="27"/>
      <c r="HQ8" s="27"/>
      <c r="HR8" s="27"/>
      <c r="HS8" s="27"/>
      <c r="HT8" s="27"/>
      <c r="HU8" s="27"/>
      <c r="HV8" s="27"/>
      <c r="HW8" s="27"/>
      <c r="HX8" s="27"/>
      <c r="HY8" s="27"/>
      <c r="HZ8" s="27"/>
      <c r="IA8" s="27"/>
      <c r="IB8" s="27"/>
      <c r="IC8" s="27"/>
      <c r="ID8" s="27"/>
      <c r="IE8" s="27"/>
      <c r="IF8" s="27"/>
      <c r="IG8" s="27"/>
      <c r="IH8" s="27"/>
      <c r="II8" s="27"/>
      <c r="IJ8" s="27"/>
      <c r="IK8" s="27"/>
      <c r="IL8" s="27"/>
      <c r="IM8" s="27"/>
      <c r="IN8" s="27"/>
      <c r="IO8" s="27"/>
      <c r="IP8" s="27"/>
      <c r="IQ8" s="27"/>
      <c r="IR8" s="27"/>
      <c r="IS8" s="27"/>
    </row>
    <row r="9" spans="1:253" s="43" customFormat="1" ht="24" x14ac:dyDescent="0.15">
      <c r="A9" s="924"/>
      <c r="B9" s="151" t="s">
        <v>50</v>
      </c>
      <c r="C9" s="302">
        <v>1250</v>
      </c>
      <c r="D9" s="322"/>
      <c r="E9" s="748" t="s">
        <v>49</v>
      </c>
      <c r="F9" s="742"/>
      <c r="G9" s="302">
        <v>250</v>
      </c>
      <c r="H9" s="337"/>
      <c r="I9" s="741" t="s">
        <v>183</v>
      </c>
      <c r="J9" s="748"/>
      <c r="K9" s="742"/>
      <c r="L9" s="836">
        <v>950</v>
      </c>
      <c r="M9" s="837"/>
      <c r="N9" s="322"/>
      <c r="O9" s="403" t="s">
        <v>383</v>
      </c>
      <c r="P9" s="302">
        <v>100</v>
      </c>
      <c r="Q9" s="337"/>
      <c r="R9" s="151"/>
      <c r="S9" s="836"/>
      <c r="T9" s="837"/>
      <c r="U9" s="329"/>
      <c r="V9" s="113" t="s">
        <v>414</v>
      </c>
      <c r="W9" s="302">
        <v>160</v>
      </c>
      <c r="X9" s="33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27"/>
      <c r="BD9" s="27"/>
      <c r="BE9" s="27"/>
      <c r="BF9" s="27"/>
      <c r="BG9" s="27"/>
      <c r="BH9" s="27"/>
      <c r="BI9" s="27"/>
      <c r="BJ9" s="27"/>
      <c r="BK9" s="27"/>
      <c r="BL9" s="27"/>
      <c r="BM9" s="27"/>
      <c r="BN9" s="27"/>
      <c r="BO9" s="27"/>
      <c r="BP9" s="27"/>
      <c r="BQ9" s="27"/>
      <c r="BR9" s="27"/>
      <c r="BS9" s="27"/>
      <c r="BT9" s="27"/>
      <c r="BU9" s="27"/>
      <c r="BV9" s="27"/>
      <c r="BW9" s="27"/>
      <c r="BX9" s="27"/>
      <c r="BY9" s="27"/>
      <c r="BZ9" s="27"/>
      <c r="CA9" s="27"/>
      <c r="CB9" s="27"/>
      <c r="CC9" s="27"/>
      <c r="CD9" s="27"/>
      <c r="CE9" s="27"/>
      <c r="CF9" s="27"/>
      <c r="CG9" s="27"/>
      <c r="CH9" s="27"/>
      <c r="CI9" s="27"/>
      <c r="CJ9" s="27"/>
      <c r="CK9" s="27"/>
      <c r="CL9" s="27"/>
      <c r="CM9" s="27"/>
      <c r="CN9" s="27"/>
      <c r="CO9" s="27"/>
      <c r="CP9" s="27"/>
      <c r="CQ9" s="27"/>
      <c r="CR9" s="27"/>
      <c r="CS9" s="27"/>
      <c r="CT9" s="27"/>
      <c r="CU9" s="27"/>
      <c r="CV9" s="27"/>
      <c r="CW9" s="27"/>
      <c r="CX9" s="27"/>
      <c r="CY9" s="27"/>
      <c r="CZ9" s="27"/>
      <c r="DA9" s="27"/>
      <c r="DB9" s="27"/>
      <c r="DC9" s="27"/>
      <c r="DD9" s="27"/>
      <c r="DE9" s="27"/>
      <c r="DF9" s="27"/>
      <c r="DG9" s="27"/>
      <c r="DH9" s="27"/>
      <c r="DI9" s="27"/>
      <c r="DJ9" s="27"/>
      <c r="DK9" s="27"/>
      <c r="DL9" s="27"/>
      <c r="DM9" s="27"/>
      <c r="DN9" s="27"/>
      <c r="DO9" s="27"/>
      <c r="DP9" s="27"/>
      <c r="DQ9" s="27"/>
      <c r="DR9" s="27"/>
      <c r="DS9" s="27"/>
      <c r="DT9" s="27"/>
      <c r="DU9" s="27"/>
      <c r="DV9" s="27"/>
      <c r="DW9" s="27"/>
      <c r="DX9" s="27"/>
      <c r="DY9" s="27"/>
      <c r="DZ9" s="27"/>
      <c r="EA9" s="27"/>
      <c r="EB9" s="27"/>
      <c r="EC9" s="27"/>
      <c r="ED9" s="27"/>
      <c r="EE9" s="27"/>
      <c r="EF9" s="27"/>
      <c r="EG9" s="27"/>
      <c r="EH9" s="27"/>
      <c r="EI9" s="27"/>
      <c r="EJ9" s="27"/>
      <c r="EK9" s="27"/>
      <c r="EL9" s="27"/>
      <c r="EM9" s="27"/>
      <c r="EN9" s="27"/>
      <c r="EO9" s="27"/>
      <c r="EP9" s="27"/>
      <c r="EQ9" s="27"/>
      <c r="ER9" s="27"/>
      <c r="ES9" s="27"/>
      <c r="ET9" s="27"/>
      <c r="EU9" s="27"/>
      <c r="EV9" s="27"/>
      <c r="EW9" s="27"/>
      <c r="EX9" s="27"/>
      <c r="EY9" s="27"/>
      <c r="EZ9" s="27"/>
      <c r="FA9" s="27"/>
      <c r="FB9" s="27"/>
      <c r="FC9" s="27"/>
      <c r="FD9" s="27"/>
      <c r="FE9" s="27"/>
      <c r="FF9" s="27"/>
      <c r="FG9" s="27"/>
      <c r="FH9" s="27"/>
      <c r="FI9" s="27"/>
      <c r="FJ9" s="27"/>
      <c r="FK9" s="27"/>
      <c r="FL9" s="27"/>
      <c r="FM9" s="27"/>
      <c r="FN9" s="27"/>
      <c r="FO9" s="27"/>
      <c r="FP9" s="27"/>
      <c r="FQ9" s="27"/>
      <c r="FR9" s="27"/>
      <c r="FS9" s="27"/>
      <c r="FT9" s="27"/>
      <c r="FU9" s="27"/>
      <c r="FV9" s="27"/>
      <c r="FW9" s="27"/>
      <c r="FX9" s="27"/>
      <c r="FY9" s="27"/>
      <c r="FZ9" s="27"/>
      <c r="GA9" s="27"/>
      <c r="GB9" s="27"/>
      <c r="GC9" s="27"/>
      <c r="GD9" s="27"/>
      <c r="GE9" s="27"/>
      <c r="GF9" s="27"/>
      <c r="GG9" s="27"/>
      <c r="GH9" s="27"/>
      <c r="GI9" s="27"/>
      <c r="GJ9" s="27"/>
      <c r="GK9" s="27"/>
      <c r="GL9" s="27"/>
      <c r="GM9" s="27"/>
      <c r="GN9" s="27"/>
      <c r="GO9" s="27"/>
      <c r="GP9" s="27"/>
      <c r="GQ9" s="27"/>
      <c r="GR9" s="27"/>
      <c r="GS9" s="27"/>
      <c r="GT9" s="27"/>
      <c r="GU9" s="27"/>
      <c r="GV9" s="27"/>
      <c r="GW9" s="27"/>
      <c r="GX9" s="27"/>
      <c r="GY9" s="27"/>
      <c r="GZ9" s="27"/>
      <c r="HA9" s="27"/>
      <c r="HB9" s="27"/>
      <c r="HC9" s="27"/>
      <c r="HD9" s="27"/>
      <c r="HE9" s="27"/>
      <c r="HF9" s="27"/>
      <c r="HG9" s="27"/>
      <c r="HH9" s="27"/>
      <c r="HI9" s="27"/>
      <c r="HJ9" s="27"/>
      <c r="HK9" s="27"/>
      <c r="HL9" s="27"/>
      <c r="HM9" s="27"/>
      <c r="HN9" s="27"/>
      <c r="HO9" s="27"/>
      <c r="HP9" s="27"/>
      <c r="HQ9" s="27"/>
      <c r="HR9" s="27"/>
      <c r="HS9" s="27"/>
      <c r="HT9" s="27"/>
      <c r="HU9" s="27"/>
      <c r="HV9" s="27"/>
      <c r="HW9" s="27"/>
      <c r="HX9" s="27"/>
      <c r="HY9" s="27"/>
      <c r="HZ9" s="27"/>
      <c r="IA9" s="27"/>
      <c r="IB9" s="27"/>
      <c r="IC9" s="27"/>
      <c r="ID9" s="27"/>
      <c r="IE9" s="27"/>
      <c r="IF9" s="27"/>
      <c r="IG9" s="27"/>
      <c r="IH9" s="27"/>
      <c r="II9" s="27"/>
      <c r="IJ9" s="27"/>
      <c r="IK9" s="27"/>
      <c r="IL9" s="27"/>
      <c r="IM9" s="27"/>
      <c r="IN9" s="27"/>
      <c r="IO9" s="27"/>
      <c r="IP9" s="27"/>
      <c r="IQ9" s="27"/>
      <c r="IR9" s="27"/>
      <c r="IS9" s="27"/>
    </row>
    <row r="10" spans="1:253" s="43" customFormat="1" ht="18" customHeight="1" x14ac:dyDescent="0.15">
      <c r="A10" s="924"/>
      <c r="B10" s="583" t="s">
        <v>606</v>
      </c>
      <c r="C10" s="302">
        <v>2950</v>
      </c>
      <c r="D10" s="322"/>
      <c r="E10" s="748" t="s">
        <v>432</v>
      </c>
      <c r="F10" s="742"/>
      <c r="G10" s="302">
        <v>2150</v>
      </c>
      <c r="H10" s="337"/>
      <c r="I10" s="808" t="s">
        <v>500</v>
      </c>
      <c r="J10" s="748"/>
      <c r="K10" s="742"/>
      <c r="L10" s="836">
        <v>190</v>
      </c>
      <c r="M10" s="837"/>
      <c r="N10" s="322"/>
      <c r="O10" s="113" t="s">
        <v>50</v>
      </c>
      <c r="P10" s="302">
        <v>450</v>
      </c>
      <c r="Q10" s="337"/>
      <c r="R10" s="583" t="s">
        <v>603</v>
      </c>
      <c r="S10" s="836">
        <v>40</v>
      </c>
      <c r="T10" s="837"/>
      <c r="U10" s="322"/>
      <c r="V10" s="113" t="s">
        <v>413</v>
      </c>
      <c r="W10" s="321" t="s">
        <v>611</v>
      </c>
      <c r="X10" s="336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27"/>
      <c r="DH10" s="27"/>
      <c r="DI10" s="27"/>
      <c r="DJ10" s="27"/>
      <c r="DK10" s="27"/>
      <c r="DL10" s="27"/>
      <c r="DM10" s="27"/>
      <c r="DN10" s="27"/>
      <c r="DO10" s="27"/>
      <c r="DP10" s="27"/>
      <c r="DQ10" s="27"/>
      <c r="DR10" s="27"/>
      <c r="DS10" s="27"/>
      <c r="DT10" s="27"/>
      <c r="DU10" s="27"/>
      <c r="DV10" s="27"/>
      <c r="DW10" s="27"/>
      <c r="DX10" s="27"/>
      <c r="DY10" s="27"/>
      <c r="DZ10" s="27"/>
      <c r="EA10" s="27"/>
      <c r="EB10" s="27"/>
      <c r="EC10" s="27"/>
      <c r="ED10" s="27"/>
      <c r="EE10" s="27"/>
      <c r="EF10" s="27"/>
      <c r="EG10" s="27"/>
      <c r="EH10" s="27"/>
      <c r="EI10" s="27"/>
      <c r="EJ10" s="27"/>
      <c r="EK10" s="27"/>
      <c r="EL10" s="27"/>
      <c r="EM10" s="27"/>
      <c r="EN10" s="27"/>
      <c r="EO10" s="27"/>
      <c r="EP10" s="27"/>
      <c r="EQ10" s="27"/>
      <c r="ER10" s="27"/>
      <c r="ES10" s="27"/>
      <c r="ET10" s="27"/>
      <c r="EU10" s="27"/>
      <c r="EV10" s="27"/>
      <c r="EW10" s="27"/>
      <c r="EX10" s="27"/>
      <c r="EY10" s="27"/>
      <c r="EZ10" s="27"/>
      <c r="FA10" s="27"/>
      <c r="FB10" s="27"/>
      <c r="FC10" s="27"/>
      <c r="FD10" s="27"/>
      <c r="FE10" s="27"/>
      <c r="FF10" s="27"/>
      <c r="FG10" s="27"/>
      <c r="FH10" s="27"/>
      <c r="FI10" s="27"/>
      <c r="FJ10" s="27"/>
      <c r="FK10" s="27"/>
      <c r="FL10" s="27"/>
      <c r="FM10" s="27"/>
      <c r="FN10" s="27"/>
      <c r="FO10" s="27"/>
      <c r="FP10" s="27"/>
      <c r="FQ10" s="27"/>
      <c r="FR10" s="27"/>
      <c r="FS10" s="27"/>
      <c r="FT10" s="27"/>
      <c r="FU10" s="27"/>
      <c r="FV10" s="27"/>
      <c r="FW10" s="27"/>
      <c r="FX10" s="27"/>
      <c r="FY10" s="27"/>
      <c r="FZ10" s="27"/>
      <c r="GA10" s="27"/>
      <c r="GB10" s="27"/>
      <c r="GC10" s="27"/>
      <c r="GD10" s="27"/>
      <c r="GE10" s="27"/>
      <c r="GF10" s="27"/>
      <c r="GG10" s="27"/>
      <c r="GH10" s="27"/>
      <c r="GI10" s="27"/>
      <c r="GJ10" s="27"/>
      <c r="GK10" s="27"/>
      <c r="GL10" s="27"/>
      <c r="GM10" s="27"/>
      <c r="GN10" s="27"/>
      <c r="GO10" s="27"/>
      <c r="GP10" s="27"/>
      <c r="GQ10" s="27"/>
      <c r="GR10" s="27"/>
      <c r="GS10" s="27"/>
      <c r="GT10" s="27"/>
      <c r="GU10" s="27"/>
      <c r="GV10" s="27"/>
      <c r="GW10" s="27"/>
      <c r="GX10" s="27"/>
      <c r="GY10" s="27"/>
      <c r="GZ10" s="27"/>
      <c r="HA10" s="27"/>
      <c r="HB10" s="27"/>
      <c r="HC10" s="27"/>
      <c r="HD10" s="27"/>
      <c r="HE10" s="27"/>
      <c r="HF10" s="27"/>
      <c r="HG10" s="27"/>
      <c r="HH10" s="27"/>
      <c r="HI10" s="27"/>
      <c r="HJ10" s="27"/>
      <c r="HK10" s="27"/>
      <c r="HL10" s="27"/>
      <c r="HM10" s="27"/>
      <c r="HN10" s="27"/>
      <c r="HO10" s="27"/>
      <c r="HP10" s="27"/>
      <c r="HQ10" s="27"/>
      <c r="HR10" s="27"/>
      <c r="HS10" s="27"/>
      <c r="HT10" s="27"/>
      <c r="HU10" s="27"/>
      <c r="HV10" s="27"/>
      <c r="HW10" s="27"/>
      <c r="HX10" s="27"/>
      <c r="HY10" s="27"/>
      <c r="HZ10" s="27"/>
      <c r="IA10" s="27"/>
      <c r="IB10" s="27"/>
      <c r="IC10" s="27"/>
      <c r="ID10" s="27"/>
      <c r="IE10" s="27"/>
      <c r="IF10" s="27"/>
      <c r="IG10" s="27"/>
      <c r="IH10" s="27"/>
      <c r="II10" s="27"/>
      <c r="IJ10" s="27"/>
      <c r="IK10" s="27"/>
      <c r="IL10" s="27"/>
      <c r="IM10" s="27"/>
      <c r="IN10" s="27"/>
      <c r="IO10" s="27"/>
      <c r="IP10" s="27"/>
      <c r="IQ10" s="27"/>
      <c r="IR10" s="27"/>
      <c r="IS10" s="27"/>
    </row>
    <row r="11" spans="1:253" s="43" customFormat="1" ht="18" customHeight="1" x14ac:dyDescent="0.15">
      <c r="A11" s="924"/>
      <c r="B11" s="151"/>
      <c r="C11" s="302"/>
      <c r="D11" s="372"/>
      <c r="E11" s="748"/>
      <c r="F11" s="742"/>
      <c r="G11" s="302"/>
      <c r="H11" s="336"/>
      <c r="I11" s="741"/>
      <c r="J11" s="748"/>
      <c r="K11" s="742"/>
      <c r="L11" s="836"/>
      <c r="M11" s="837"/>
      <c r="N11" s="329"/>
      <c r="O11" s="594" t="s">
        <v>615</v>
      </c>
      <c r="P11" s="302">
        <v>90</v>
      </c>
      <c r="Q11" s="337"/>
      <c r="R11" s="151"/>
      <c r="S11" s="836"/>
      <c r="T11" s="837"/>
      <c r="U11" s="329"/>
      <c r="V11" s="113" t="s">
        <v>416</v>
      </c>
      <c r="W11" s="451" t="s">
        <v>177</v>
      </c>
      <c r="X11" s="336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27"/>
      <c r="BM11" s="27"/>
      <c r="BN11" s="27"/>
      <c r="BO11" s="27"/>
      <c r="BP11" s="27"/>
      <c r="BQ11" s="27"/>
      <c r="BR11" s="27"/>
      <c r="BS11" s="27"/>
      <c r="BT11" s="27"/>
      <c r="BU11" s="27"/>
      <c r="BV11" s="27"/>
      <c r="BW11" s="27"/>
      <c r="BX11" s="27"/>
      <c r="BY11" s="27"/>
      <c r="BZ11" s="27"/>
      <c r="CA11" s="27"/>
      <c r="CB11" s="27"/>
      <c r="CC11" s="27"/>
      <c r="CD11" s="27"/>
      <c r="CE11" s="27"/>
      <c r="CF11" s="27"/>
      <c r="CG11" s="27"/>
      <c r="CH11" s="27"/>
      <c r="CI11" s="27"/>
      <c r="CJ11" s="27"/>
      <c r="CK11" s="27"/>
      <c r="CL11" s="27"/>
      <c r="CM11" s="27"/>
      <c r="CN11" s="27"/>
      <c r="CO11" s="27"/>
      <c r="CP11" s="27"/>
      <c r="CQ11" s="27"/>
      <c r="CR11" s="27"/>
      <c r="CS11" s="27"/>
      <c r="CT11" s="27"/>
      <c r="CU11" s="27"/>
      <c r="CV11" s="27"/>
      <c r="CW11" s="27"/>
      <c r="CX11" s="27"/>
      <c r="CY11" s="27"/>
      <c r="CZ11" s="27"/>
      <c r="DA11" s="27"/>
      <c r="DB11" s="27"/>
      <c r="DC11" s="27"/>
      <c r="DD11" s="27"/>
      <c r="DE11" s="27"/>
      <c r="DF11" s="27"/>
      <c r="DG11" s="27"/>
      <c r="DH11" s="27"/>
      <c r="DI11" s="27"/>
      <c r="DJ11" s="27"/>
      <c r="DK11" s="27"/>
      <c r="DL11" s="27"/>
      <c r="DM11" s="27"/>
      <c r="DN11" s="27"/>
      <c r="DO11" s="27"/>
      <c r="DP11" s="27"/>
      <c r="DQ11" s="27"/>
      <c r="DR11" s="27"/>
      <c r="DS11" s="27"/>
      <c r="DT11" s="27"/>
      <c r="DU11" s="27"/>
      <c r="DV11" s="27"/>
      <c r="DW11" s="27"/>
      <c r="DX11" s="27"/>
      <c r="DY11" s="27"/>
      <c r="DZ11" s="27"/>
      <c r="EA11" s="27"/>
      <c r="EB11" s="27"/>
      <c r="EC11" s="27"/>
      <c r="ED11" s="27"/>
      <c r="EE11" s="27"/>
      <c r="EF11" s="27"/>
      <c r="EG11" s="27"/>
      <c r="EH11" s="27"/>
      <c r="EI11" s="27"/>
      <c r="EJ11" s="27"/>
      <c r="EK11" s="27"/>
      <c r="EL11" s="27"/>
      <c r="EM11" s="27"/>
      <c r="EN11" s="27"/>
      <c r="EO11" s="27"/>
      <c r="EP11" s="27"/>
      <c r="EQ11" s="27"/>
      <c r="ER11" s="27"/>
      <c r="ES11" s="27"/>
      <c r="ET11" s="27"/>
      <c r="EU11" s="27"/>
      <c r="EV11" s="27"/>
      <c r="EW11" s="27"/>
      <c r="EX11" s="27"/>
      <c r="EY11" s="27"/>
      <c r="EZ11" s="27"/>
      <c r="FA11" s="27"/>
      <c r="FB11" s="27"/>
      <c r="FC11" s="27"/>
      <c r="FD11" s="27"/>
      <c r="FE11" s="27"/>
      <c r="FF11" s="27"/>
      <c r="FG11" s="27"/>
      <c r="FH11" s="27"/>
      <c r="FI11" s="27"/>
      <c r="FJ11" s="27"/>
      <c r="FK11" s="27"/>
      <c r="FL11" s="27"/>
      <c r="FM11" s="27"/>
      <c r="FN11" s="27"/>
      <c r="FO11" s="27"/>
      <c r="FP11" s="27"/>
      <c r="FQ11" s="27"/>
      <c r="FR11" s="27"/>
      <c r="FS11" s="27"/>
      <c r="FT11" s="27"/>
      <c r="FU11" s="27"/>
      <c r="FV11" s="27"/>
      <c r="FW11" s="27"/>
      <c r="FX11" s="27"/>
      <c r="FY11" s="27"/>
      <c r="FZ11" s="27"/>
      <c r="GA11" s="27"/>
      <c r="GB11" s="27"/>
      <c r="GC11" s="27"/>
      <c r="GD11" s="27"/>
      <c r="GE11" s="27"/>
      <c r="GF11" s="27"/>
      <c r="GG11" s="27"/>
      <c r="GH11" s="27"/>
      <c r="GI11" s="27"/>
      <c r="GJ11" s="27"/>
      <c r="GK11" s="27"/>
      <c r="GL11" s="27"/>
      <c r="GM11" s="27"/>
      <c r="GN11" s="27"/>
      <c r="GO11" s="27"/>
      <c r="GP11" s="27"/>
      <c r="GQ11" s="27"/>
      <c r="GR11" s="27"/>
      <c r="GS11" s="27"/>
      <c r="GT11" s="27"/>
      <c r="GU11" s="27"/>
      <c r="GV11" s="27"/>
      <c r="GW11" s="27"/>
      <c r="GX11" s="27"/>
      <c r="GY11" s="27"/>
      <c r="GZ11" s="27"/>
      <c r="HA11" s="27"/>
      <c r="HB11" s="27"/>
      <c r="HC11" s="27"/>
      <c r="HD11" s="27"/>
      <c r="HE11" s="27"/>
      <c r="HF11" s="27"/>
      <c r="HG11" s="27"/>
      <c r="HH11" s="27"/>
      <c r="HI11" s="27"/>
      <c r="HJ11" s="27"/>
      <c r="HK11" s="27"/>
      <c r="HL11" s="27"/>
      <c r="HM11" s="27"/>
      <c r="HN11" s="27"/>
      <c r="HO11" s="27"/>
      <c r="HP11" s="27"/>
      <c r="HQ11" s="27"/>
      <c r="HR11" s="27"/>
      <c r="HS11" s="27"/>
      <c r="HT11" s="27"/>
      <c r="HU11" s="27"/>
      <c r="HV11" s="27"/>
      <c r="HW11" s="27"/>
      <c r="HX11" s="27"/>
      <c r="HY11" s="27"/>
      <c r="HZ11" s="27"/>
      <c r="IA11" s="27"/>
      <c r="IB11" s="27"/>
      <c r="IC11" s="27"/>
      <c r="ID11" s="27"/>
      <c r="IE11" s="27"/>
      <c r="IF11" s="27"/>
      <c r="IG11" s="27"/>
      <c r="IH11" s="27"/>
      <c r="II11" s="27"/>
      <c r="IJ11" s="27"/>
      <c r="IK11" s="27"/>
      <c r="IL11" s="27"/>
      <c r="IM11" s="27"/>
      <c r="IN11" s="27"/>
      <c r="IO11" s="27"/>
      <c r="IP11" s="27"/>
      <c r="IQ11" s="27"/>
      <c r="IR11" s="27"/>
      <c r="IS11" s="27"/>
    </row>
    <row r="12" spans="1:253" s="43" customFormat="1" ht="18" customHeight="1" x14ac:dyDescent="0.15">
      <c r="A12" s="924"/>
      <c r="B12" s="151"/>
      <c r="C12" s="302"/>
      <c r="D12" s="372"/>
      <c r="E12" s="748"/>
      <c r="F12" s="742"/>
      <c r="G12" s="302"/>
      <c r="H12" s="336"/>
      <c r="I12" s="741"/>
      <c r="J12" s="748"/>
      <c r="K12" s="742"/>
      <c r="L12" s="836"/>
      <c r="M12" s="837"/>
      <c r="N12" s="329"/>
      <c r="O12" s="599" t="s">
        <v>607</v>
      </c>
      <c r="P12" s="302">
        <v>50</v>
      </c>
      <c r="Q12" s="337"/>
      <c r="R12" s="151"/>
      <c r="S12" s="836"/>
      <c r="T12" s="837"/>
      <c r="U12" s="329"/>
      <c r="V12" s="113" t="s">
        <v>412</v>
      </c>
      <c r="W12" s="321">
        <v>110</v>
      </c>
      <c r="X12" s="33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7"/>
      <c r="BT12" s="27"/>
      <c r="BU12" s="27"/>
      <c r="BV12" s="27"/>
      <c r="BW12" s="27"/>
      <c r="BX12" s="27"/>
      <c r="BY12" s="27"/>
      <c r="BZ12" s="27"/>
      <c r="CA12" s="27"/>
      <c r="CB12" s="27"/>
      <c r="CC12" s="27"/>
      <c r="CD12" s="27"/>
      <c r="CE12" s="27"/>
      <c r="CF12" s="27"/>
      <c r="CG12" s="27"/>
      <c r="CH12" s="27"/>
      <c r="CI12" s="27"/>
      <c r="CJ12" s="27"/>
      <c r="CK12" s="27"/>
      <c r="CL12" s="27"/>
      <c r="CM12" s="27"/>
      <c r="CN12" s="27"/>
      <c r="CO12" s="27"/>
      <c r="CP12" s="27"/>
      <c r="CQ12" s="27"/>
      <c r="CR12" s="27"/>
      <c r="CS12" s="27"/>
      <c r="CT12" s="27"/>
      <c r="CU12" s="27"/>
      <c r="CV12" s="27"/>
      <c r="CW12" s="27"/>
      <c r="CX12" s="27"/>
      <c r="CY12" s="27"/>
      <c r="CZ12" s="27"/>
      <c r="DA12" s="27"/>
      <c r="DB12" s="27"/>
      <c r="DC12" s="27"/>
      <c r="DD12" s="27"/>
      <c r="DE12" s="27"/>
      <c r="DF12" s="27"/>
      <c r="DG12" s="27"/>
      <c r="DH12" s="27"/>
      <c r="DI12" s="27"/>
      <c r="DJ12" s="27"/>
      <c r="DK12" s="27"/>
      <c r="DL12" s="27"/>
      <c r="DM12" s="27"/>
      <c r="DN12" s="27"/>
      <c r="DO12" s="27"/>
      <c r="DP12" s="27"/>
      <c r="DQ12" s="27"/>
      <c r="DR12" s="27"/>
      <c r="DS12" s="27"/>
      <c r="DT12" s="27"/>
      <c r="DU12" s="27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27"/>
      <c r="FM12" s="27"/>
      <c r="FN12" s="27"/>
      <c r="FO12" s="27"/>
      <c r="FP12" s="27"/>
      <c r="FQ12" s="27"/>
      <c r="FR12" s="27"/>
      <c r="FS12" s="27"/>
      <c r="FT12" s="27"/>
      <c r="FU12" s="27"/>
      <c r="FV12" s="27"/>
      <c r="FW12" s="27"/>
      <c r="FX12" s="27"/>
      <c r="FY12" s="27"/>
      <c r="FZ12" s="27"/>
      <c r="GA12" s="27"/>
      <c r="GB12" s="27"/>
      <c r="GC12" s="27"/>
      <c r="GD12" s="27"/>
      <c r="GE12" s="27"/>
      <c r="GF12" s="27"/>
      <c r="GG12" s="27"/>
      <c r="GH12" s="27"/>
      <c r="GI12" s="27"/>
      <c r="GJ12" s="27"/>
      <c r="GK12" s="27"/>
      <c r="GL12" s="27"/>
      <c r="GM12" s="27"/>
      <c r="GN12" s="27"/>
      <c r="GO12" s="27"/>
      <c r="GP12" s="27"/>
      <c r="GQ12" s="27"/>
      <c r="GR12" s="27"/>
      <c r="GS12" s="27"/>
      <c r="GT12" s="27"/>
      <c r="GU12" s="27"/>
      <c r="GV12" s="27"/>
      <c r="GW12" s="27"/>
      <c r="GX12" s="27"/>
      <c r="GY12" s="27"/>
      <c r="GZ12" s="27"/>
      <c r="HA12" s="27"/>
      <c r="HB12" s="27"/>
      <c r="HC12" s="27"/>
      <c r="HD12" s="27"/>
      <c r="HE12" s="27"/>
      <c r="HF12" s="27"/>
      <c r="HG12" s="27"/>
      <c r="HH12" s="27"/>
      <c r="HI12" s="27"/>
      <c r="HJ12" s="27"/>
      <c r="HK12" s="27"/>
      <c r="HL12" s="27"/>
      <c r="HM12" s="27"/>
      <c r="HN12" s="27"/>
      <c r="HO12" s="27"/>
      <c r="HP12" s="27"/>
      <c r="HQ12" s="27"/>
      <c r="HR12" s="27"/>
      <c r="HS12" s="27"/>
      <c r="HT12" s="27"/>
      <c r="HU12" s="27"/>
      <c r="HV12" s="27"/>
      <c r="HW12" s="27"/>
      <c r="HX12" s="27"/>
      <c r="HY12" s="27"/>
      <c r="HZ12" s="27"/>
      <c r="IA12" s="27"/>
      <c r="IB12" s="27"/>
      <c r="IC12" s="27"/>
      <c r="ID12" s="27"/>
      <c r="IE12" s="27"/>
      <c r="IF12" s="27"/>
      <c r="IG12" s="27"/>
      <c r="IH12" s="27"/>
      <c r="II12" s="27"/>
      <c r="IJ12" s="27"/>
      <c r="IK12" s="27"/>
      <c r="IL12" s="27"/>
      <c r="IM12" s="27"/>
      <c r="IN12" s="27"/>
      <c r="IO12" s="27"/>
      <c r="IP12" s="27"/>
      <c r="IQ12" s="27"/>
      <c r="IR12" s="27"/>
      <c r="IS12" s="27"/>
    </row>
    <row r="13" spans="1:253" s="43" customFormat="1" ht="36" customHeight="1" x14ac:dyDescent="0.15">
      <c r="A13" s="924"/>
      <c r="B13" s="151"/>
      <c r="C13" s="302"/>
      <c r="D13" s="372"/>
      <c r="E13" s="748"/>
      <c r="F13" s="742"/>
      <c r="G13" s="302"/>
      <c r="H13" s="336"/>
      <c r="I13" s="741"/>
      <c r="J13" s="748"/>
      <c r="K13" s="742"/>
      <c r="L13" s="836"/>
      <c r="M13" s="837"/>
      <c r="N13" s="329"/>
      <c r="O13" s="208" t="s">
        <v>190</v>
      </c>
      <c r="P13" s="346">
        <v>50</v>
      </c>
      <c r="Q13" s="339"/>
      <c r="R13" s="151"/>
      <c r="S13" s="836"/>
      <c r="T13" s="837"/>
      <c r="U13" s="329"/>
      <c r="V13" s="543"/>
      <c r="X13" s="455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27"/>
      <c r="BO13" s="27"/>
      <c r="BP13" s="27"/>
      <c r="BQ13" s="27"/>
      <c r="BR13" s="27"/>
      <c r="BS13" s="27"/>
      <c r="BT13" s="27"/>
      <c r="BU13" s="27"/>
      <c r="BV13" s="27"/>
      <c r="BW13" s="27"/>
      <c r="BX13" s="27"/>
      <c r="BY13" s="27"/>
      <c r="BZ13" s="27"/>
      <c r="CA13" s="27"/>
      <c r="CB13" s="27"/>
      <c r="CC13" s="27"/>
      <c r="CD13" s="27"/>
      <c r="CE13" s="27"/>
      <c r="CF13" s="27"/>
      <c r="CG13" s="27"/>
      <c r="CH13" s="27"/>
      <c r="CI13" s="27"/>
      <c r="CJ13" s="27"/>
      <c r="CK13" s="27"/>
      <c r="CL13" s="27"/>
      <c r="CM13" s="27"/>
      <c r="CN13" s="27"/>
      <c r="CO13" s="27"/>
      <c r="CP13" s="27"/>
      <c r="CQ13" s="27"/>
      <c r="CR13" s="27"/>
      <c r="CS13" s="27"/>
      <c r="CT13" s="27"/>
      <c r="CU13" s="27"/>
      <c r="CV13" s="27"/>
      <c r="CW13" s="27"/>
      <c r="CX13" s="27"/>
      <c r="CY13" s="27"/>
      <c r="CZ13" s="27"/>
      <c r="DA13" s="27"/>
      <c r="DB13" s="27"/>
      <c r="DC13" s="27"/>
      <c r="DD13" s="27"/>
      <c r="DE13" s="27"/>
      <c r="DF13" s="27"/>
      <c r="DG13" s="27"/>
      <c r="DH13" s="27"/>
      <c r="DI13" s="27"/>
      <c r="DJ13" s="27"/>
      <c r="DK13" s="27"/>
      <c r="DL13" s="27"/>
      <c r="DM13" s="27"/>
      <c r="DN13" s="27"/>
      <c r="DO13" s="27"/>
      <c r="DP13" s="27"/>
      <c r="DQ13" s="27"/>
      <c r="DR13" s="27"/>
      <c r="DS13" s="27"/>
      <c r="DT13" s="27"/>
      <c r="DU13" s="27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27"/>
      <c r="FM13" s="27"/>
      <c r="FN13" s="27"/>
      <c r="FO13" s="27"/>
      <c r="FP13" s="27"/>
      <c r="FQ13" s="27"/>
      <c r="FR13" s="27"/>
      <c r="FS13" s="27"/>
      <c r="FT13" s="27"/>
      <c r="FU13" s="27"/>
      <c r="FV13" s="27"/>
      <c r="FW13" s="27"/>
      <c r="FX13" s="27"/>
      <c r="FY13" s="27"/>
      <c r="FZ13" s="27"/>
      <c r="GA13" s="27"/>
      <c r="GB13" s="27"/>
      <c r="GC13" s="27"/>
      <c r="GD13" s="27"/>
      <c r="GE13" s="27"/>
      <c r="GF13" s="27"/>
      <c r="GG13" s="27"/>
      <c r="GH13" s="27"/>
      <c r="GI13" s="27"/>
      <c r="GJ13" s="27"/>
      <c r="GK13" s="27"/>
      <c r="GL13" s="27"/>
      <c r="GM13" s="27"/>
      <c r="GN13" s="27"/>
      <c r="GO13" s="27"/>
      <c r="GP13" s="27"/>
      <c r="GQ13" s="27"/>
      <c r="GR13" s="27"/>
      <c r="GS13" s="27"/>
      <c r="GT13" s="27"/>
      <c r="GU13" s="27"/>
      <c r="GV13" s="27"/>
      <c r="GW13" s="27"/>
      <c r="GX13" s="27"/>
      <c r="GY13" s="27"/>
      <c r="GZ13" s="27"/>
      <c r="HA13" s="27"/>
      <c r="HB13" s="27"/>
      <c r="HC13" s="27"/>
      <c r="HD13" s="27"/>
      <c r="HE13" s="27"/>
      <c r="HF13" s="27"/>
      <c r="HG13" s="27"/>
      <c r="HH13" s="27"/>
      <c r="HI13" s="27"/>
      <c r="HJ13" s="27"/>
      <c r="HK13" s="27"/>
      <c r="HL13" s="27"/>
      <c r="HM13" s="27"/>
      <c r="HN13" s="27"/>
      <c r="HO13" s="27"/>
      <c r="HP13" s="27"/>
      <c r="HQ13" s="27"/>
      <c r="HR13" s="27"/>
      <c r="HS13" s="27"/>
      <c r="HT13" s="27"/>
      <c r="HU13" s="27"/>
      <c r="HV13" s="27"/>
      <c r="HW13" s="27"/>
      <c r="HX13" s="27"/>
      <c r="HY13" s="27"/>
      <c r="HZ13" s="27"/>
      <c r="IA13" s="27"/>
      <c r="IB13" s="27"/>
      <c r="IC13" s="27"/>
      <c r="ID13" s="27"/>
      <c r="IE13" s="27"/>
      <c r="IF13" s="27"/>
      <c r="IG13" s="27"/>
      <c r="IH13" s="27"/>
      <c r="II13" s="27"/>
      <c r="IJ13" s="27"/>
      <c r="IK13" s="27"/>
      <c r="IL13" s="27"/>
      <c r="IM13" s="27"/>
      <c r="IN13" s="27"/>
      <c r="IO13" s="27"/>
      <c r="IP13" s="27"/>
      <c r="IQ13" s="27"/>
      <c r="IR13" s="27"/>
      <c r="IS13" s="27"/>
    </row>
    <row r="14" spans="1:253" ht="27" customHeight="1" x14ac:dyDescent="0.15">
      <c r="A14" s="924"/>
      <c r="B14" s="122" t="s">
        <v>296</v>
      </c>
      <c r="C14" s="451" t="s">
        <v>608</v>
      </c>
      <c r="D14" s="510"/>
      <c r="E14" s="655" t="s">
        <v>296</v>
      </c>
      <c r="F14" s="656"/>
      <c r="G14" s="321">
        <v>650</v>
      </c>
      <c r="H14" s="337"/>
      <c r="I14" s="962" t="s">
        <v>381</v>
      </c>
      <c r="J14" s="963"/>
      <c r="K14" s="964"/>
      <c r="L14" s="664">
        <v>170</v>
      </c>
      <c r="M14" s="665"/>
      <c r="N14" s="322"/>
      <c r="O14" s="541" t="s">
        <v>509</v>
      </c>
      <c r="P14" s="321">
        <v>40</v>
      </c>
      <c r="Q14" s="337"/>
      <c r="R14" s="122"/>
      <c r="S14" s="664"/>
      <c r="T14" s="665"/>
      <c r="U14" s="329"/>
      <c r="V14" s="126" t="s">
        <v>433</v>
      </c>
      <c r="W14" s="321">
        <v>30</v>
      </c>
      <c r="X14" s="337"/>
    </row>
    <row r="15" spans="1:253" ht="18" customHeight="1" x14ac:dyDescent="0.15">
      <c r="A15" s="924"/>
      <c r="B15" s="544" t="s">
        <v>501</v>
      </c>
      <c r="C15" s="321">
        <v>750</v>
      </c>
      <c r="D15" s="322"/>
      <c r="E15" s="655" t="s">
        <v>380</v>
      </c>
      <c r="F15" s="656"/>
      <c r="G15" s="321">
        <v>120</v>
      </c>
      <c r="H15" s="337"/>
      <c r="I15" s="657" t="s">
        <v>373</v>
      </c>
      <c r="J15" s="655"/>
      <c r="K15" s="656"/>
      <c r="L15" s="664">
        <v>70</v>
      </c>
      <c r="M15" s="665"/>
      <c r="N15" s="322"/>
      <c r="O15" s="126" t="s">
        <v>483</v>
      </c>
      <c r="P15" s="321">
        <v>40</v>
      </c>
      <c r="Q15" s="337"/>
      <c r="R15" s="122" t="s">
        <v>376</v>
      </c>
      <c r="S15" s="664">
        <v>10</v>
      </c>
      <c r="T15" s="665"/>
      <c r="U15" s="322"/>
      <c r="V15" s="541" t="s">
        <v>498</v>
      </c>
      <c r="W15" s="321">
        <v>90</v>
      </c>
      <c r="X15" s="337"/>
    </row>
    <row r="16" spans="1:253" ht="18" thickBot="1" x14ac:dyDescent="0.2">
      <c r="A16" s="924"/>
      <c r="B16" s="545" t="s">
        <v>502</v>
      </c>
      <c r="C16" s="451" t="s">
        <v>608</v>
      </c>
      <c r="D16" s="510"/>
      <c r="E16" s="775"/>
      <c r="F16" s="776"/>
      <c r="G16" s="154"/>
      <c r="H16" s="521"/>
      <c r="I16" s="782" t="s">
        <v>362</v>
      </c>
      <c r="J16" s="775"/>
      <c r="K16" s="776"/>
      <c r="L16" s="960" t="s">
        <v>604</v>
      </c>
      <c r="M16" s="961"/>
      <c r="N16" s="372"/>
      <c r="O16" s="126" t="s">
        <v>484</v>
      </c>
      <c r="P16" s="321" t="s">
        <v>609</v>
      </c>
      <c r="Q16" s="336"/>
      <c r="R16" s="123"/>
      <c r="S16" s="880"/>
      <c r="T16" s="881"/>
      <c r="U16" s="351"/>
      <c r="V16" s="542" t="s">
        <v>376</v>
      </c>
      <c r="W16" s="346">
        <v>10</v>
      </c>
      <c r="X16" s="339"/>
    </row>
    <row r="17" spans="1:253" s="211" customFormat="1" ht="18" customHeight="1" thickTop="1" x14ac:dyDescent="0.15">
      <c r="A17" s="456">
        <f>SUM(C17+G17+L17+P17+S17+W17)</f>
        <v>31060</v>
      </c>
      <c r="B17" s="457" t="s">
        <v>9</v>
      </c>
      <c r="C17" s="458">
        <f>SUM(C6:C16)</f>
        <v>14860</v>
      </c>
      <c r="D17" s="459">
        <f>SUM(D6:D16)</f>
        <v>0</v>
      </c>
      <c r="E17" s="841" t="s">
        <v>9</v>
      </c>
      <c r="F17" s="842"/>
      <c r="G17" s="460">
        <f>SUM(G6:G15)</f>
        <v>7020</v>
      </c>
      <c r="H17" s="514">
        <f>SUM(H6:H16)</f>
        <v>0</v>
      </c>
      <c r="I17" s="849" t="s">
        <v>9</v>
      </c>
      <c r="J17" s="841"/>
      <c r="K17" s="842"/>
      <c r="L17" s="845">
        <f>SUM(L6:L16)</f>
        <v>5830</v>
      </c>
      <c r="M17" s="846"/>
      <c r="N17" s="459">
        <f>SUM(N6:N16)</f>
        <v>0</v>
      </c>
      <c r="O17" s="461" t="s">
        <v>9</v>
      </c>
      <c r="P17" s="458">
        <f>SUM(P6:P16)</f>
        <v>1780</v>
      </c>
      <c r="Q17" s="462">
        <f>SUM(Q6:Q16)</f>
        <v>0</v>
      </c>
      <c r="R17" s="457" t="s">
        <v>9</v>
      </c>
      <c r="S17" s="845">
        <f>SUM(S6:T15)</f>
        <v>380</v>
      </c>
      <c r="T17" s="846"/>
      <c r="U17" s="459">
        <f>SUM(U6:U16)</f>
        <v>0</v>
      </c>
      <c r="V17" s="461" t="s">
        <v>9</v>
      </c>
      <c r="W17" s="458">
        <f>SUM(W6:W16)</f>
        <v>1190</v>
      </c>
      <c r="X17" s="462">
        <f>SUM(X6:X16)</f>
        <v>0</v>
      </c>
      <c r="Y17" s="167"/>
      <c r="Z17" s="167"/>
      <c r="AA17" s="167"/>
      <c r="AB17" s="167"/>
      <c r="AC17" s="167"/>
      <c r="AD17" s="167"/>
      <c r="AE17" s="167"/>
      <c r="AF17" s="166"/>
      <c r="AG17" s="166"/>
      <c r="AH17" s="166"/>
      <c r="AI17" s="166"/>
      <c r="AJ17" s="166"/>
      <c r="AK17" s="166"/>
      <c r="AL17" s="166"/>
      <c r="AM17" s="166"/>
      <c r="AN17" s="166"/>
      <c r="AO17" s="166"/>
      <c r="AP17" s="166"/>
      <c r="AQ17" s="166"/>
      <c r="AR17" s="166"/>
      <c r="AS17" s="166"/>
      <c r="AT17" s="166"/>
      <c r="AU17" s="166"/>
      <c r="AV17" s="166"/>
      <c r="AW17" s="166"/>
      <c r="AX17" s="166"/>
      <c r="AY17" s="166"/>
      <c r="AZ17" s="166"/>
      <c r="BA17" s="166"/>
      <c r="BB17" s="166"/>
      <c r="BC17" s="166"/>
      <c r="BD17" s="166"/>
      <c r="BE17" s="166"/>
      <c r="BF17" s="166"/>
      <c r="BG17" s="166"/>
      <c r="BH17" s="166"/>
      <c r="BI17" s="166"/>
      <c r="BJ17" s="166"/>
      <c r="BK17" s="166"/>
      <c r="BL17" s="166"/>
      <c r="BM17" s="166"/>
      <c r="BN17" s="166"/>
      <c r="BO17" s="166"/>
      <c r="BP17" s="166"/>
      <c r="BQ17" s="166"/>
      <c r="BR17" s="166"/>
      <c r="BS17" s="166"/>
      <c r="BT17" s="166"/>
      <c r="BU17" s="166"/>
      <c r="BV17" s="166"/>
      <c r="BW17" s="166"/>
      <c r="BX17" s="166"/>
      <c r="BY17" s="166"/>
      <c r="BZ17" s="166"/>
      <c r="CA17" s="166"/>
      <c r="CB17" s="166"/>
      <c r="CC17" s="166"/>
      <c r="CD17" s="166"/>
      <c r="CE17" s="166"/>
      <c r="CF17" s="166"/>
      <c r="CG17" s="166"/>
      <c r="CH17" s="166"/>
      <c r="CI17" s="166"/>
      <c r="CJ17" s="166"/>
      <c r="CK17" s="166"/>
      <c r="CL17" s="166"/>
      <c r="CM17" s="166"/>
      <c r="CN17" s="166"/>
      <c r="CO17" s="166"/>
      <c r="CP17" s="166"/>
      <c r="CQ17" s="166"/>
      <c r="CR17" s="166"/>
      <c r="CS17" s="166"/>
      <c r="CT17" s="166"/>
      <c r="CU17" s="166"/>
      <c r="CV17" s="166"/>
      <c r="CW17" s="166"/>
      <c r="CX17" s="166"/>
      <c r="CY17" s="166"/>
      <c r="CZ17" s="166"/>
      <c r="DA17" s="166"/>
      <c r="DB17" s="166"/>
      <c r="DC17" s="166"/>
      <c r="DD17" s="166"/>
      <c r="DE17" s="166"/>
      <c r="DF17" s="166"/>
      <c r="DG17" s="166"/>
      <c r="DH17" s="166"/>
      <c r="DI17" s="166"/>
      <c r="DJ17" s="166"/>
      <c r="DK17" s="166"/>
      <c r="DL17" s="166"/>
      <c r="DM17" s="166"/>
      <c r="DN17" s="166"/>
      <c r="DO17" s="166"/>
      <c r="DP17" s="166"/>
      <c r="DQ17" s="166"/>
      <c r="DR17" s="166"/>
      <c r="DS17" s="166"/>
      <c r="DT17" s="166"/>
      <c r="DU17" s="166"/>
      <c r="DV17" s="166"/>
      <c r="DW17" s="166"/>
      <c r="DX17" s="166"/>
      <c r="DY17" s="166"/>
      <c r="DZ17" s="166"/>
      <c r="EA17" s="166"/>
      <c r="EB17" s="166"/>
      <c r="EC17" s="166"/>
      <c r="ED17" s="166"/>
      <c r="EE17" s="166"/>
      <c r="EF17" s="166"/>
      <c r="EG17" s="166"/>
      <c r="EH17" s="166"/>
      <c r="EI17" s="166"/>
      <c r="EJ17" s="166"/>
      <c r="EK17" s="166"/>
      <c r="EL17" s="166"/>
      <c r="EM17" s="166"/>
      <c r="EN17" s="166"/>
      <c r="EO17" s="166"/>
      <c r="EP17" s="166"/>
      <c r="EQ17" s="166"/>
      <c r="ER17" s="166"/>
      <c r="ES17" s="166"/>
      <c r="ET17" s="166"/>
      <c r="EU17" s="166"/>
      <c r="EV17" s="166"/>
      <c r="EW17" s="166"/>
      <c r="EX17" s="166"/>
      <c r="EY17" s="166"/>
      <c r="EZ17" s="166"/>
      <c r="FA17" s="166"/>
      <c r="FB17" s="166"/>
      <c r="FC17" s="166"/>
      <c r="FD17" s="166"/>
      <c r="FE17" s="166"/>
      <c r="FF17" s="166"/>
      <c r="FG17" s="166"/>
      <c r="FH17" s="166"/>
      <c r="FI17" s="166"/>
      <c r="FJ17" s="166"/>
      <c r="FK17" s="166"/>
      <c r="FL17" s="166"/>
      <c r="FM17" s="166"/>
      <c r="FN17" s="166"/>
      <c r="FO17" s="166"/>
      <c r="FP17" s="166"/>
      <c r="FQ17" s="166"/>
      <c r="FR17" s="166"/>
      <c r="FS17" s="166"/>
      <c r="FT17" s="166"/>
      <c r="FU17" s="166"/>
      <c r="FV17" s="166"/>
      <c r="FW17" s="166"/>
      <c r="FX17" s="166"/>
      <c r="FY17" s="166"/>
      <c r="FZ17" s="166"/>
      <c r="GA17" s="166"/>
      <c r="GB17" s="166"/>
      <c r="GC17" s="166"/>
      <c r="GD17" s="166"/>
      <c r="GE17" s="166"/>
      <c r="GF17" s="166"/>
      <c r="GG17" s="166"/>
      <c r="GH17" s="166"/>
      <c r="GI17" s="166"/>
      <c r="GJ17" s="166"/>
      <c r="GK17" s="166"/>
      <c r="GL17" s="166"/>
      <c r="GM17" s="166"/>
      <c r="GN17" s="166"/>
      <c r="GO17" s="166"/>
      <c r="GP17" s="166"/>
      <c r="GQ17" s="166"/>
      <c r="GR17" s="166"/>
      <c r="GS17" s="166"/>
      <c r="GT17" s="166"/>
      <c r="GU17" s="166"/>
      <c r="GV17" s="166"/>
      <c r="GW17" s="166"/>
      <c r="GX17" s="166"/>
      <c r="GY17" s="166"/>
      <c r="GZ17" s="166"/>
      <c r="HA17" s="166"/>
      <c r="HB17" s="166"/>
      <c r="HC17" s="166"/>
      <c r="HD17" s="166"/>
      <c r="HE17" s="166"/>
      <c r="HF17" s="166"/>
      <c r="HG17" s="166"/>
      <c r="HH17" s="166"/>
      <c r="HI17" s="166"/>
      <c r="HJ17" s="166"/>
      <c r="HK17" s="166"/>
      <c r="HL17" s="166"/>
      <c r="HM17" s="166"/>
      <c r="HN17" s="166"/>
      <c r="HO17" s="166"/>
      <c r="HP17" s="166"/>
      <c r="HQ17" s="166"/>
      <c r="HR17" s="166"/>
      <c r="HS17" s="166"/>
      <c r="HT17" s="166"/>
      <c r="HU17" s="166"/>
      <c r="HV17" s="166"/>
      <c r="HW17" s="166"/>
      <c r="HX17" s="166"/>
      <c r="HY17" s="166"/>
      <c r="HZ17" s="166"/>
      <c r="IA17" s="166"/>
      <c r="IB17" s="166"/>
      <c r="IC17" s="166"/>
      <c r="ID17" s="166"/>
      <c r="IE17" s="166"/>
      <c r="IF17" s="166"/>
      <c r="IG17" s="166"/>
      <c r="IH17" s="166"/>
      <c r="II17" s="166"/>
      <c r="IJ17" s="166"/>
      <c r="IK17" s="166"/>
      <c r="IL17" s="166"/>
      <c r="IM17" s="166"/>
      <c r="IN17" s="166"/>
      <c r="IO17" s="166"/>
      <c r="IP17" s="166"/>
      <c r="IQ17" s="166"/>
      <c r="IR17" s="166"/>
      <c r="IS17" s="166"/>
    </row>
    <row r="18" spans="1:253" s="43" customFormat="1" ht="18" customHeight="1" x14ac:dyDescent="0.15">
      <c r="A18" s="924" t="s">
        <v>145</v>
      </c>
      <c r="B18" s="150" t="s">
        <v>363</v>
      </c>
      <c r="C18" s="305">
        <v>50</v>
      </c>
      <c r="D18" s="320"/>
      <c r="E18" s="743" t="s">
        <v>408</v>
      </c>
      <c r="F18" s="744"/>
      <c r="G18" s="235">
        <v>20</v>
      </c>
      <c r="H18" s="341"/>
      <c r="I18" s="743" t="s">
        <v>361</v>
      </c>
      <c r="J18" s="747"/>
      <c r="K18" s="744"/>
      <c r="L18" s="850">
        <v>30</v>
      </c>
      <c r="M18" s="851"/>
      <c r="N18" s="320"/>
      <c r="O18" s="143"/>
      <c r="P18" s="366"/>
      <c r="Q18" s="383"/>
      <c r="R18" s="72"/>
      <c r="S18" s="888"/>
      <c r="T18" s="889"/>
      <c r="U18" s="162"/>
      <c r="V18" s="143" t="s">
        <v>455</v>
      </c>
      <c r="W18" s="366">
        <v>10</v>
      </c>
      <c r="X18" s="33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27"/>
      <c r="BR18" s="27"/>
      <c r="BS18" s="27"/>
      <c r="BT18" s="27"/>
      <c r="BU18" s="27"/>
      <c r="BV18" s="27"/>
      <c r="BW18" s="27"/>
      <c r="BX18" s="27"/>
      <c r="BY18" s="27"/>
      <c r="BZ18" s="27"/>
      <c r="CA18" s="27"/>
      <c r="CB18" s="27"/>
      <c r="CC18" s="27"/>
      <c r="CD18" s="27"/>
      <c r="CE18" s="27"/>
      <c r="CF18" s="27"/>
      <c r="CG18" s="27"/>
      <c r="CH18" s="27"/>
      <c r="CI18" s="27"/>
      <c r="CJ18" s="27"/>
      <c r="CK18" s="27"/>
      <c r="CL18" s="27"/>
      <c r="CM18" s="27"/>
      <c r="CN18" s="27"/>
      <c r="CO18" s="27"/>
      <c r="CP18" s="27"/>
      <c r="CQ18" s="27"/>
      <c r="CR18" s="27"/>
      <c r="CS18" s="27"/>
      <c r="CT18" s="27"/>
      <c r="CU18" s="27"/>
      <c r="CV18" s="27"/>
      <c r="CW18" s="27"/>
      <c r="CX18" s="27"/>
      <c r="CY18" s="27"/>
      <c r="CZ18" s="27"/>
      <c r="DA18" s="27"/>
      <c r="DB18" s="27"/>
      <c r="DC18" s="27"/>
      <c r="DD18" s="27"/>
      <c r="DE18" s="27"/>
      <c r="DF18" s="27"/>
      <c r="DG18" s="27"/>
      <c r="DH18" s="27"/>
      <c r="DI18" s="27"/>
      <c r="DJ18" s="27"/>
      <c r="DK18" s="27"/>
      <c r="DL18" s="27"/>
      <c r="DM18" s="27"/>
      <c r="DN18" s="27"/>
      <c r="DO18" s="27"/>
      <c r="DP18" s="27"/>
      <c r="DQ18" s="27"/>
      <c r="DR18" s="27"/>
      <c r="DS18" s="27"/>
      <c r="DT18" s="27"/>
      <c r="DU18" s="27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27"/>
      <c r="EO18" s="27"/>
      <c r="EP18" s="27"/>
      <c r="EQ18" s="27"/>
      <c r="ER18" s="27"/>
      <c r="ES18" s="27"/>
      <c r="ET18" s="27"/>
      <c r="EU18" s="27"/>
      <c r="EV18" s="27"/>
      <c r="EW18" s="27"/>
      <c r="EX18" s="27"/>
      <c r="EY18" s="27"/>
      <c r="EZ18" s="27"/>
      <c r="FA18" s="27"/>
      <c r="FB18" s="27"/>
      <c r="FC18" s="27"/>
      <c r="FD18" s="27"/>
      <c r="FE18" s="27"/>
      <c r="FF18" s="27"/>
      <c r="FG18" s="27"/>
      <c r="FH18" s="27"/>
      <c r="FI18" s="27"/>
      <c r="FJ18" s="27"/>
      <c r="FK18" s="27"/>
      <c r="FL18" s="27"/>
      <c r="FM18" s="27"/>
      <c r="FN18" s="27"/>
      <c r="FO18" s="27"/>
      <c r="FP18" s="27"/>
      <c r="FQ18" s="27"/>
      <c r="FR18" s="27"/>
      <c r="FS18" s="27"/>
      <c r="FT18" s="27"/>
      <c r="FU18" s="27"/>
      <c r="FV18" s="27"/>
      <c r="FW18" s="27"/>
      <c r="FX18" s="27"/>
      <c r="FY18" s="27"/>
      <c r="FZ18" s="27"/>
      <c r="GA18" s="27"/>
      <c r="GB18" s="27"/>
      <c r="GC18" s="27"/>
      <c r="GD18" s="27"/>
      <c r="GE18" s="27"/>
      <c r="GF18" s="27"/>
      <c r="GG18" s="27"/>
      <c r="GH18" s="27"/>
      <c r="GI18" s="27"/>
      <c r="GJ18" s="27"/>
      <c r="GK18" s="27"/>
      <c r="GL18" s="27"/>
      <c r="GM18" s="27"/>
      <c r="GN18" s="27"/>
      <c r="GO18" s="27"/>
      <c r="GP18" s="27"/>
      <c r="GQ18" s="27"/>
      <c r="GR18" s="27"/>
      <c r="GS18" s="27"/>
      <c r="GT18" s="27"/>
      <c r="GU18" s="27"/>
      <c r="GV18" s="27"/>
      <c r="GW18" s="27"/>
      <c r="GX18" s="27"/>
      <c r="GY18" s="27"/>
      <c r="GZ18" s="27"/>
      <c r="HA18" s="27"/>
      <c r="HB18" s="27"/>
      <c r="HC18" s="27"/>
      <c r="HD18" s="27"/>
      <c r="HE18" s="27"/>
      <c r="HF18" s="27"/>
      <c r="HG18" s="27"/>
      <c r="HH18" s="27"/>
      <c r="HI18" s="27"/>
      <c r="HJ18" s="27"/>
      <c r="HK18" s="27"/>
      <c r="HL18" s="27"/>
      <c r="HM18" s="27"/>
      <c r="HN18" s="27"/>
      <c r="HO18" s="27"/>
      <c r="HP18" s="27"/>
      <c r="HQ18" s="27"/>
      <c r="HR18" s="27"/>
      <c r="HS18" s="27"/>
      <c r="HT18" s="27"/>
      <c r="HU18" s="27"/>
      <c r="HV18" s="27"/>
      <c r="HW18" s="27"/>
      <c r="HX18" s="27"/>
      <c r="HY18" s="27"/>
      <c r="HZ18" s="27"/>
      <c r="IA18" s="27"/>
      <c r="IB18" s="27"/>
      <c r="IC18" s="27"/>
      <c r="ID18" s="27"/>
      <c r="IE18" s="27"/>
      <c r="IF18" s="27"/>
      <c r="IG18" s="27"/>
      <c r="IH18" s="27"/>
      <c r="II18" s="27"/>
      <c r="IJ18" s="27"/>
      <c r="IK18" s="27"/>
      <c r="IL18" s="27"/>
      <c r="IM18" s="27"/>
      <c r="IN18" s="27"/>
      <c r="IO18" s="27"/>
      <c r="IP18" s="27"/>
      <c r="IQ18" s="27"/>
      <c r="IR18" s="27"/>
      <c r="IS18" s="27"/>
    </row>
    <row r="19" spans="1:253" s="43" customFormat="1" ht="18" customHeight="1" x14ac:dyDescent="0.15">
      <c r="A19" s="924"/>
      <c r="B19" s="511" t="s">
        <v>452</v>
      </c>
      <c r="C19" s="321">
        <v>60</v>
      </c>
      <c r="D19" s="320"/>
      <c r="E19" s="854" t="s">
        <v>453</v>
      </c>
      <c r="F19" s="856"/>
      <c r="G19" s="236">
        <v>10</v>
      </c>
      <c r="H19" s="337"/>
      <c r="I19" s="854" t="s">
        <v>454</v>
      </c>
      <c r="J19" s="855"/>
      <c r="K19" s="856"/>
      <c r="L19" s="836">
        <v>30</v>
      </c>
      <c r="M19" s="837"/>
      <c r="N19" s="322"/>
      <c r="O19" s="208"/>
      <c r="P19" s="346"/>
      <c r="Q19" s="453"/>
      <c r="R19" s="73"/>
      <c r="S19" s="839"/>
      <c r="T19" s="840"/>
      <c r="U19" s="163"/>
      <c r="V19" s="52" t="s">
        <v>454</v>
      </c>
      <c r="W19" s="236">
        <v>10</v>
      </c>
      <c r="X19" s="33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27"/>
      <c r="BB19" s="27"/>
      <c r="BC19" s="27"/>
      <c r="BD19" s="27"/>
      <c r="BE19" s="27"/>
      <c r="BF19" s="27"/>
      <c r="BG19" s="27"/>
      <c r="BH19" s="27"/>
      <c r="BI19" s="27"/>
      <c r="BJ19" s="27"/>
      <c r="BK19" s="27"/>
      <c r="BL19" s="27"/>
      <c r="BM19" s="27"/>
      <c r="BN19" s="27"/>
      <c r="BO19" s="27"/>
      <c r="BP19" s="27"/>
      <c r="BQ19" s="27"/>
      <c r="BR19" s="27"/>
      <c r="BS19" s="27"/>
      <c r="BT19" s="27"/>
      <c r="BU19" s="27"/>
      <c r="BV19" s="27"/>
      <c r="BW19" s="27"/>
      <c r="BX19" s="27"/>
      <c r="BY19" s="27"/>
      <c r="BZ19" s="27"/>
      <c r="CA19" s="27"/>
      <c r="CB19" s="27"/>
      <c r="CC19" s="27"/>
      <c r="CD19" s="27"/>
      <c r="CE19" s="27"/>
      <c r="CF19" s="27"/>
      <c r="CG19" s="27"/>
      <c r="CH19" s="27"/>
      <c r="CI19" s="27"/>
      <c r="CJ19" s="27"/>
      <c r="CK19" s="27"/>
      <c r="CL19" s="27"/>
      <c r="CM19" s="27"/>
      <c r="CN19" s="27"/>
      <c r="CO19" s="27"/>
      <c r="CP19" s="27"/>
      <c r="CQ19" s="27"/>
      <c r="CR19" s="27"/>
      <c r="CS19" s="27"/>
      <c r="CT19" s="27"/>
      <c r="CU19" s="27"/>
      <c r="CV19" s="27"/>
      <c r="CW19" s="27"/>
      <c r="CX19" s="27"/>
      <c r="CY19" s="27"/>
      <c r="CZ19" s="27"/>
      <c r="DA19" s="27"/>
      <c r="DB19" s="27"/>
      <c r="DC19" s="27"/>
      <c r="DD19" s="27"/>
      <c r="DE19" s="27"/>
      <c r="DF19" s="27"/>
      <c r="DG19" s="27"/>
      <c r="DH19" s="27"/>
      <c r="DI19" s="27"/>
      <c r="DJ19" s="27"/>
      <c r="DK19" s="27"/>
      <c r="DL19" s="27"/>
      <c r="DM19" s="27"/>
      <c r="DN19" s="27"/>
      <c r="DO19" s="27"/>
      <c r="DP19" s="27"/>
      <c r="DQ19" s="27"/>
      <c r="DR19" s="27"/>
      <c r="DS19" s="27"/>
      <c r="DT19" s="27"/>
      <c r="DU19" s="27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27"/>
      <c r="EP19" s="27"/>
      <c r="EQ19" s="27"/>
      <c r="ER19" s="27"/>
      <c r="ES19" s="27"/>
      <c r="ET19" s="27"/>
      <c r="EU19" s="27"/>
      <c r="EV19" s="27"/>
      <c r="EW19" s="27"/>
      <c r="EX19" s="27"/>
      <c r="EY19" s="27"/>
      <c r="EZ19" s="27"/>
      <c r="FA19" s="27"/>
      <c r="FB19" s="27"/>
      <c r="FC19" s="27"/>
      <c r="FD19" s="27"/>
      <c r="FE19" s="27"/>
      <c r="FF19" s="27"/>
      <c r="FG19" s="27"/>
      <c r="FH19" s="27"/>
      <c r="FI19" s="27"/>
      <c r="FJ19" s="27"/>
      <c r="FK19" s="27"/>
      <c r="FL19" s="27"/>
      <c r="FM19" s="27"/>
      <c r="FN19" s="27"/>
      <c r="FO19" s="27"/>
      <c r="FP19" s="27"/>
      <c r="FQ19" s="27"/>
      <c r="FR19" s="27"/>
      <c r="FS19" s="27"/>
      <c r="FT19" s="27"/>
      <c r="FU19" s="27"/>
      <c r="FV19" s="27"/>
      <c r="FW19" s="27"/>
      <c r="FX19" s="27"/>
      <c r="FY19" s="27"/>
      <c r="FZ19" s="27"/>
      <c r="GA19" s="27"/>
      <c r="GB19" s="27"/>
      <c r="GC19" s="27"/>
      <c r="GD19" s="27"/>
      <c r="GE19" s="27"/>
      <c r="GF19" s="27"/>
      <c r="GG19" s="27"/>
      <c r="GH19" s="27"/>
      <c r="GI19" s="27"/>
      <c r="GJ19" s="27"/>
      <c r="GK19" s="27"/>
      <c r="GL19" s="27"/>
      <c r="GM19" s="27"/>
      <c r="GN19" s="27"/>
      <c r="GO19" s="27"/>
      <c r="GP19" s="27"/>
      <c r="GQ19" s="27"/>
      <c r="GR19" s="27"/>
      <c r="GS19" s="27"/>
      <c r="GT19" s="27"/>
      <c r="GU19" s="27"/>
      <c r="GV19" s="27"/>
      <c r="GW19" s="27"/>
      <c r="GX19" s="27"/>
      <c r="GY19" s="27"/>
      <c r="GZ19" s="27"/>
      <c r="HA19" s="27"/>
      <c r="HB19" s="27"/>
      <c r="HC19" s="27"/>
      <c r="HD19" s="27"/>
      <c r="HE19" s="27"/>
      <c r="HF19" s="27"/>
      <c r="HG19" s="27"/>
      <c r="HH19" s="27"/>
      <c r="HI19" s="27"/>
      <c r="HJ19" s="27"/>
      <c r="HK19" s="27"/>
      <c r="HL19" s="27"/>
      <c r="HM19" s="27"/>
      <c r="HN19" s="27"/>
      <c r="HO19" s="27"/>
      <c r="HP19" s="27"/>
      <c r="HQ19" s="27"/>
      <c r="HR19" s="27"/>
      <c r="HS19" s="27"/>
      <c r="HT19" s="27"/>
      <c r="HU19" s="27"/>
      <c r="HV19" s="27"/>
      <c r="HW19" s="27"/>
      <c r="HX19" s="27"/>
      <c r="HY19" s="27"/>
      <c r="HZ19" s="27"/>
      <c r="IA19" s="27"/>
      <c r="IB19" s="27"/>
      <c r="IC19" s="27"/>
      <c r="ID19" s="27"/>
      <c r="IE19" s="27"/>
      <c r="IF19" s="27"/>
      <c r="IG19" s="27"/>
      <c r="IH19" s="27"/>
      <c r="II19" s="27"/>
      <c r="IJ19" s="27"/>
      <c r="IK19" s="27"/>
      <c r="IL19" s="27"/>
      <c r="IM19" s="27"/>
      <c r="IN19" s="27"/>
      <c r="IO19" s="27"/>
      <c r="IP19" s="27"/>
      <c r="IQ19" s="27"/>
      <c r="IR19" s="27"/>
      <c r="IS19" s="27"/>
    </row>
    <row r="20" spans="1:253" s="43" customFormat="1" ht="18" customHeight="1" x14ac:dyDescent="0.15">
      <c r="A20" s="924"/>
      <c r="B20" s="511" t="s">
        <v>497</v>
      </c>
      <c r="C20" s="133">
        <v>80</v>
      </c>
      <c r="D20" s="320"/>
      <c r="E20" s="748" t="s">
        <v>55</v>
      </c>
      <c r="F20" s="742"/>
      <c r="G20" s="302">
        <v>20</v>
      </c>
      <c r="H20" s="337"/>
      <c r="I20" s="741" t="s">
        <v>61</v>
      </c>
      <c r="J20" s="965"/>
      <c r="K20" s="966"/>
      <c r="L20" s="726" t="s">
        <v>400</v>
      </c>
      <c r="M20" s="727"/>
      <c r="N20" s="372"/>
      <c r="O20" s="113"/>
      <c r="P20" s="302"/>
      <c r="Q20" s="336"/>
      <c r="R20" s="73"/>
      <c r="S20" s="839"/>
      <c r="T20" s="840"/>
      <c r="U20" s="163"/>
      <c r="V20" s="539" t="s">
        <v>499</v>
      </c>
      <c r="W20" s="236">
        <v>10</v>
      </c>
      <c r="X20" s="33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  <c r="CB20" s="27"/>
      <c r="CC20" s="27"/>
      <c r="CD20" s="27"/>
      <c r="CE20" s="27"/>
      <c r="CF20" s="27"/>
      <c r="CG20" s="27"/>
      <c r="CH20" s="27"/>
      <c r="CI20" s="27"/>
      <c r="CJ20" s="27"/>
      <c r="CK20" s="27"/>
      <c r="CL20" s="27"/>
      <c r="CM20" s="27"/>
      <c r="CN20" s="27"/>
      <c r="CO20" s="27"/>
      <c r="CP20" s="27"/>
      <c r="CQ20" s="27"/>
      <c r="CR20" s="27"/>
      <c r="CS20" s="27"/>
      <c r="CT20" s="27"/>
      <c r="CU20" s="27"/>
      <c r="CV20" s="27"/>
      <c r="CW20" s="27"/>
      <c r="CX20" s="27"/>
      <c r="CY20" s="27"/>
      <c r="CZ20" s="27"/>
      <c r="DA20" s="27"/>
      <c r="DB20" s="27"/>
      <c r="DC20" s="27"/>
      <c r="DD20" s="27"/>
      <c r="DE20" s="27"/>
      <c r="DF20" s="27"/>
      <c r="DG20" s="27"/>
      <c r="DH20" s="27"/>
      <c r="DI20" s="27"/>
      <c r="DJ20" s="27"/>
      <c r="DK20" s="27"/>
      <c r="DL20" s="27"/>
      <c r="DM20" s="27"/>
      <c r="DN20" s="27"/>
      <c r="DO20" s="27"/>
      <c r="DP20" s="27"/>
      <c r="DQ20" s="27"/>
      <c r="DR20" s="27"/>
      <c r="DS20" s="27"/>
      <c r="DT20" s="27"/>
      <c r="DU20" s="27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27"/>
      <c r="ER20" s="27"/>
      <c r="ES20" s="27"/>
      <c r="ET20" s="27"/>
      <c r="EU20" s="27"/>
      <c r="EV20" s="27"/>
      <c r="EW20" s="27"/>
      <c r="EX20" s="27"/>
      <c r="EY20" s="27"/>
      <c r="EZ20" s="27"/>
      <c r="FA20" s="27"/>
      <c r="FB20" s="27"/>
      <c r="FC20" s="27"/>
      <c r="FD20" s="27"/>
      <c r="FE20" s="27"/>
      <c r="FF20" s="27"/>
      <c r="FG20" s="27"/>
      <c r="FH20" s="27"/>
      <c r="FI20" s="27"/>
      <c r="FJ20" s="27"/>
      <c r="FK20" s="27"/>
      <c r="FL20" s="27"/>
      <c r="FM20" s="27"/>
      <c r="FN20" s="27"/>
      <c r="FO20" s="27"/>
      <c r="FP20" s="27"/>
      <c r="FQ20" s="27"/>
      <c r="FR20" s="27"/>
      <c r="FS20" s="27"/>
      <c r="FT20" s="27"/>
      <c r="FU20" s="27"/>
      <c r="FV20" s="27"/>
      <c r="FW20" s="27"/>
      <c r="FX20" s="27"/>
      <c r="FY20" s="27"/>
      <c r="FZ20" s="27"/>
      <c r="GA20" s="27"/>
      <c r="GB20" s="27"/>
      <c r="GC20" s="27"/>
      <c r="GD20" s="27"/>
      <c r="GE20" s="27"/>
      <c r="GF20" s="27"/>
      <c r="GG20" s="27"/>
      <c r="GH20" s="27"/>
      <c r="GI20" s="27"/>
      <c r="GJ20" s="27"/>
      <c r="GK20" s="27"/>
      <c r="GL20" s="27"/>
      <c r="GM20" s="27"/>
      <c r="GN20" s="27"/>
      <c r="GO20" s="27"/>
      <c r="GP20" s="27"/>
      <c r="GQ20" s="27"/>
      <c r="GR20" s="27"/>
      <c r="GS20" s="27"/>
      <c r="GT20" s="27"/>
      <c r="GU20" s="27"/>
      <c r="GV20" s="27"/>
      <c r="GW20" s="27"/>
      <c r="GX20" s="27"/>
      <c r="GY20" s="27"/>
      <c r="GZ20" s="27"/>
      <c r="HA20" s="27"/>
      <c r="HB20" s="27"/>
      <c r="HC20" s="27"/>
      <c r="HD20" s="27"/>
      <c r="HE20" s="27"/>
      <c r="HF20" s="27"/>
      <c r="HG20" s="27"/>
      <c r="HH20" s="27"/>
      <c r="HI20" s="27"/>
      <c r="HJ20" s="27"/>
      <c r="HK20" s="27"/>
      <c r="HL20" s="27"/>
      <c r="HM20" s="27"/>
      <c r="HN20" s="27"/>
      <c r="HO20" s="27"/>
      <c r="HP20" s="27"/>
      <c r="HQ20" s="27"/>
      <c r="HR20" s="27"/>
      <c r="HS20" s="27"/>
      <c r="HT20" s="27"/>
      <c r="HU20" s="27"/>
      <c r="HV20" s="27"/>
      <c r="HW20" s="27"/>
      <c r="HX20" s="27"/>
      <c r="HY20" s="27"/>
      <c r="HZ20" s="27"/>
      <c r="IA20" s="27"/>
      <c r="IB20" s="27"/>
      <c r="IC20" s="27"/>
      <c r="ID20" s="27"/>
      <c r="IE20" s="27"/>
      <c r="IF20" s="27"/>
      <c r="IG20" s="27"/>
      <c r="IH20" s="27"/>
      <c r="II20" s="27"/>
      <c r="IJ20" s="27"/>
      <c r="IK20" s="27"/>
      <c r="IL20" s="27"/>
      <c r="IM20" s="27"/>
      <c r="IN20" s="27"/>
      <c r="IO20" s="27"/>
      <c r="IP20" s="27"/>
      <c r="IQ20" s="27"/>
      <c r="IR20" s="27"/>
      <c r="IS20" s="27"/>
    </row>
    <row r="21" spans="1:253" s="43" customFormat="1" ht="18" customHeight="1" x14ac:dyDescent="0.15">
      <c r="A21" s="924"/>
      <c r="B21" s="151" t="s">
        <v>297</v>
      </c>
      <c r="C21" s="321">
        <v>240</v>
      </c>
      <c r="D21" s="320"/>
      <c r="E21" s="748" t="s">
        <v>297</v>
      </c>
      <c r="F21" s="742"/>
      <c r="G21" s="302">
        <v>40</v>
      </c>
      <c r="H21" s="337"/>
      <c r="I21" s="741" t="s">
        <v>437</v>
      </c>
      <c r="J21" s="748"/>
      <c r="K21" s="742"/>
      <c r="L21" s="836">
        <v>30</v>
      </c>
      <c r="M21" s="837"/>
      <c r="N21" s="322"/>
      <c r="O21" s="113" t="s">
        <v>429</v>
      </c>
      <c r="P21" s="302">
        <v>20</v>
      </c>
      <c r="Q21" s="337"/>
      <c r="R21" s="73"/>
      <c r="S21" s="839"/>
      <c r="T21" s="840"/>
      <c r="U21" s="163"/>
      <c r="V21" s="113" t="s">
        <v>378</v>
      </c>
      <c r="W21" s="302">
        <v>20</v>
      </c>
      <c r="X21" s="33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  <c r="BB21" s="27"/>
      <c r="BC21" s="27"/>
      <c r="BD21" s="27"/>
      <c r="BE21" s="27"/>
      <c r="BF21" s="27"/>
      <c r="BG21" s="27"/>
      <c r="BH21" s="27"/>
      <c r="BI21" s="27"/>
      <c r="BJ21" s="27"/>
      <c r="BK21" s="27"/>
      <c r="BL21" s="27"/>
      <c r="BM21" s="27"/>
      <c r="BN21" s="27"/>
      <c r="BO21" s="27"/>
      <c r="BP21" s="27"/>
      <c r="BQ21" s="27"/>
      <c r="BR21" s="27"/>
      <c r="BS21" s="27"/>
      <c r="BT21" s="27"/>
      <c r="BU21" s="27"/>
      <c r="BV21" s="27"/>
      <c r="BW21" s="27"/>
      <c r="BX21" s="27"/>
      <c r="BY21" s="27"/>
      <c r="BZ21" s="27"/>
      <c r="CA21" s="27"/>
      <c r="CB21" s="27"/>
      <c r="CC21" s="27"/>
      <c r="CD21" s="27"/>
      <c r="CE21" s="27"/>
      <c r="CF21" s="27"/>
      <c r="CG21" s="27"/>
      <c r="CH21" s="27"/>
      <c r="CI21" s="27"/>
      <c r="CJ21" s="27"/>
      <c r="CK21" s="27"/>
      <c r="CL21" s="27"/>
      <c r="CM21" s="27"/>
      <c r="CN21" s="27"/>
      <c r="CO21" s="27"/>
      <c r="CP21" s="27"/>
      <c r="CQ21" s="27"/>
      <c r="CR21" s="27"/>
      <c r="CS21" s="27"/>
      <c r="CT21" s="27"/>
      <c r="CU21" s="27"/>
      <c r="CV21" s="27"/>
      <c r="CW21" s="27"/>
      <c r="CX21" s="27"/>
      <c r="CY21" s="27"/>
      <c r="CZ21" s="27"/>
      <c r="DA21" s="27"/>
      <c r="DB21" s="27"/>
      <c r="DC21" s="27"/>
      <c r="DD21" s="27"/>
      <c r="DE21" s="27"/>
      <c r="DF21" s="27"/>
      <c r="DG21" s="27"/>
      <c r="DH21" s="27"/>
      <c r="DI21" s="27"/>
      <c r="DJ21" s="27"/>
      <c r="DK21" s="27"/>
      <c r="DL21" s="27"/>
      <c r="DM21" s="27"/>
      <c r="DN21" s="27"/>
      <c r="DO21" s="27"/>
      <c r="DP21" s="27"/>
      <c r="DQ21" s="27"/>
      <c r="DR21" s="27"/>
      <c r="DS21" s="27"/>
      <c r="DT21" s="27"/>
      <c r="DU21" s="27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27"/>
      <c r="EP21" s="27"/>
      <c r="EQ21" s="27"/>
      <c r="ER21" s="27"/>
      <c r="ES21" s="27"/>
      <c r="ET21" s="27"/>
      <c r="EU21" s="27"/>
      <c r="EV21" s="27"/>
      <c r="EW21" s="27"/>
      <c r="EX21" s="27"/>
      <c r="EY21" s="27"/>
      <c r="EZ21" s="27"/>
      <c r="FA21" s="27"/>
      <c r="FB21" s="27"/>
      <c r="FC21" s="27"/>
      <c r="FD21" s="27"/>
      <c r="FE21" s="27"/>
      <c r="FF21" s="27"/>
      <c r="FG21" s="27"/>
      <c r="FH21" s="27"/>
      <c r="FI21" s="27"/>
      <c r="FJ21" s="27"/>
      <c r="FK21" s="27"/>
      <c r="FL21" s="27"/>
      <c r="FM21" s="27"/>
      <c r="FN21" s="27"/>
      <c r="FO21" s="27"/>
      <c r="FP21" s="27"/>
      <c r="FQ21" s="27"/>
      <c r="FR21" s="27"/>
      <c r="FS21" s="27"/>
      <c r="FT21" s="27"/>
      <c r="FU21" s="27"/>
      <c r="FV21" s="27"/>
      <c r="FW21" s="27"/>
      <c r="FX21" s="27"/>
      <c r="FY21" s="27"/>
      <c r="FZ21" s="27"/>
      <c r="GA21" s="27"/>
      <c r="GB21" s="27"/>
      <c r="GC21" s="27"/>
      <c r="GD21" s="27"/>
      <c r="GE21" s="27"/>
      <c r="GF21" s="27"/>
      <c r="GG21" s="27"/>
      <c r="GH21" s="27"/>
      <c r="GI21" s="27"/>
      <c r="GJ21" s="27"/>
      <c r="GK21" s="27"/>
      <c r="GL21" s="27"/>
      <c r="GM21" s="27"/>
      <c r="GN21" s="27"/>
      <c r="GO21" s="27"/>
      <c r="GP21" s="27"/>
      <c r="GQ21" s="27"/>
      <c r="GR21" s="27"/>
      <c r="GS21" s="27"/>
      <c r="GT21" s="27"/>
      <c r="GU21" s="27"/>
      <c r="GV21" s="27"/>
      <c r="GW21" s="27"/>
      <c r="GX21" s="27"/>
      <c r="GY21" s="27"/>
      <c r="GZ21" s="27"/>
      <c r="HA21" s="27"/>
      <c r="HB21" s="27"/>
      <c r="HC21" s="27"/>
      <c r="HD21" s="27"/>
      <c r="HE21" s="27"/>
      <c r="HF21" s="27"/>
      <c r="HG21" s="27"/>
      <c r="HH21" s="27"/>
      <c r="HI21" s="27"/>
      <c r="HJ21" s="27"/>
      <c r="HK21" s="27"/>
      <c r="HL21" s="27"/>
      <c r="HM21" s="27"/>
      <c r="HN21" s="27"/>
      <c r="HO21" s="27"/>
      <c r="HP21" s="27"/>
      <c r="HQ21" s="27"/>
      <c r="HR21" s="27"/>
      <c r="HS21" s="27"/>
      <c r="HT21" s="27"/>
      <c r="HU21" s="27"/>
      <c r="HV21" s="27"/>
      <c r="HW21" s="27"/>
      <c r="HX21" s="27"/>
      <c r="HY21" s="27"/>
      <c r="HZ21" s="27"/>
      <c r="IA21" s="27"/>
      <c r="IB21" s="27"/>
      <c r="IC21" s="27"/>
      <c r="ID21" s="27"/>
      <c r="IE21" s="27"/>
      <c r="IF21" s="27"/>
      <c r="IG21" s="27"/>
      <c r="IH21" s="27"/>
      <c r="II21" s="27"/>
      <c r="IJ21" s="27"/>
      <c r="IK21" s="27"/>
      <c r="IL21" s="27"/>
      <c r="IM21" s="27"/>
      <c r="IN21" s="27"/>
      <c r="IO21" s="27"/>
      <c r="IP21" s="27"/>
      <c r="IQ21" s="27"/>
      <c r="IR21" s="27"/>
      <c r="IS21" s="27"/>
    </row>
    <row r="22" spans="1:253" s="43" customFormat="1" ht="18" customHeight="1" x14ac:dyDescent="0.15">
      <c r="A22" s="924"/>
      <c r="B22" s="151" t="s">
        <v>364</v>
      </c>
      <c r="C22" s="451" t="s">
        <v>540</v>
      </c>
      <c r="D22" s="510"/>
      <c r="E22" s="748" t="s">
        <v>302</v>
      </c>
      <c r="F22" s="742"/>
      <c r="G22" s="302">
        <v>50</v>
      </c>
      <c r="H22" s="337"/>
      <c r="I22" s="741" t="s">
        <v>360</v>
      </c>
      <c r="J22" s="748"/>
      <c r="K22" s="742"/>
      <c r="L22" s="836" t="s">
        <v>540</v>
      </c>
      <c r="M22" s="837"/>
      <c r="N22" s="510"/>
      <c r="O22" s="113"/>
      <c r="P22" s="302"/>
      <c r="Q22" s="336"/>
      <c r="R22" s="73"/>
      <c r="S22" s="839"/>
      <c r="T22" s="840"/>
      <c r="U22" s="163"/>
      <c r="V22" s="113" t="s">
        <v>360</v>
      </c>
      <c r="W22" s="321" t="s">
        <v>540</v>
      </c>
      <c r="X22" s="336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  <c r="BE22" s="27"/>
      <c r="BF22" s="27"/>
      <c r="BG22" s="27"/>
      <c r="BH22" s="27"/>
      <c r="BI22" s="27"/>
      <c r="BJ22" s="27"/>
      <c r="BK22" s="27"/>
      <c r="BL22" s="27"/>
      <c r="BM22" s="27"/>
      <c r="BN22" s="27"/>
      <c r="BO22" s="27"/>
      <c r="BP22" s="27"/>
      <c r="BQ22" s="27"/>
      <c r="BR22" s="27"/>
      <c r="BS22" s="27"/>
      <c r="BT22" s="27"/>
      <c r="BU22" s="27"/>
      <c r="BV22" s="27"/>
      <c r="BW22" s="27"/>
      <c r="BX22" s="27"/>
      <c r="BY22" s="27"/>
      <c r="BZ22" s="27"/>
      <c r="CA22" s="27"/>
      <c r="CB22" s="27"/>
      <c r="CC22" s="27"/>
      <c r="CD22" s="27"/>
      <c r="CE22" s="27"/>
      <c r="CF22" s="27"/>
      <c r="CG22" s="27"/>
      <c r="CH22" s="27"/>
      <c r="CI22" s="27"/>
      <c r="CJ22" s="27"/>
      <c r="CK22" s="27"/>
      <c r="CL22" s="27"/>
      <c r="CM22" s="27"/>
      <c r="CN22" s="27"/>
      <c r="CO22" s="27"/>
      <c r="CP22" s="27"/>
      <c r="CQ22" s="27"/>
      <c r="CR22" s="27"/>
      <c r="CS22" s="27"/>
      <c r="CT22" s="27"/>
      <c r="CU22" s="27"/>
      <c r="CV22" s="27"/>
      <c r="CW22" s="27"/>
      <c r="CX22" s="27"/>
      <c r="CY22" s="27"/>
      <c r="CZ22" s="27"/>
      <c r="DA22" s="27"/>
      <c r="DB22" s="27"/>
      <c r="DC22" s="27"/>
      <c r="DD22" s="27"/>
      <c r="DE22" s="27"/>
      <c r="DF22" s="27"/>
      <c r="DG22" s="27"/>
      <c r="DH22" s="27"/>
      <c r="DI22" s="27"/>
      <c r="DJ22" s="27"/>
      <c r="DK22" s="27"/>
      <c r="DL22" s="27"/>
      <c r="DM22" s="27"/>
      <c r="DN22" s="27"/>
      <c r="DO22" s="27"/>
      <c r="DP22" s="27"/>
      <c r="DQ22" s="27"/>
      <c r="DR22" s="27"/>
      <c r="DS22" s="27"/>
      <c r="DT22" s="27"/>
      <c r="DU22" s="27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27"/>
      <c r="FR22" s="27"/>
      <c r="FS22" s="27"/>
      <c r="FT22" s="27"/>
      <c r="FU22" s="27"/>
      <c r="FV22" s="27"/>
      <c r="FW22" s="27"/>
      <c r="FX22" s="27"/>
      <c r="FY22" s="27"/>
      <c r="FZ22" s="27"/>
      <c r="GA22" s="27"/>
      <c r="GB22" s="27"/>
      <c r="GC22" s="27"/>
      <c r="GD22" s="27"/>
      <c r="GE22" s="27"/>
      <c r="GF22" s="27"/>
      <c r="GG22" s="27"/>
      <c r="GH22" s="27"/>
      <c r="GI22" s="27"/>
      <c r="GJ22" s="27"/>
      <c r="GK22" s="27"/>
      <c r="GL22" s="27"/>
      <c r="GM22" s="27"/>
      <c r="GN22" s="27"/>
      <c r="GO22" s="27"/>
      <c r="GP22" s="27"/>
      <c r="GQ22" s="27"/>
      <c r="GR22" s="27"/>
      <c r="GS22" s="27"/>
      <c r="GT22" s="27"/>
      <c r="GU22" s="27"/>
      <c r="GV22" s="27"/>
      <c r="GW22" s="27"/>
      <c r="GX22" s="27"/>
      <c r="GY22" s="27"/>
      <c r="GZ22" s="27"/>
      <c r="HA22" s="27"/>
      <c r="HB22" s="27"/>
      <c r="HC22" s="27"/>
      <c r="HD22" s="27"/>
      <c r="HE22" s="27"/>
      <c r="HF22" s="27"/>
      <c r="HG22" s="27"/>
      <c r="HH22" s="27"/>
      <c r="HI22" s="27"/>
      <c r="HJ22" s="27"/>
      <c r="HK22" s="27"/>
      <c r="HL22" s="27"/>
      <c r="HM22" s="27"/>
      <c r="HN22" s="27"/>
      <c r="HO22" s="27"/>
      <c r="HP22" s="27"/>
      <c r="HQ22" s="27"/>
      <c r="HR22" s="27"/>
      <c r="HS22" s="27"/>
      <c r="HT22" s="27"/>
      <c r="HU22" s="27"/>
      <c r="HV22" s="27"/>
      <c r="HW22" s="27"/>
      <c r="HX22" s="27"/>
      <c r="HY22" s="27"/>
      <c r="HZ22" s="27"/>
      <c r="IA22" s="27"/>
      <c r="IB22" s="27"/>
      <c r="IC22" s="27"/>
      <c r="ID22" s="27"/>
      <c r="IE22" s="27"/>
      <c r="IF22" s="27"/>
      <c r="IG22" s="27"/>
      <c r="IH22" s="27"/>
      <c r="II22" s="27"/>
      <c r="IJ22" s="27"/>
      <c r="IK22" s="27"/>
      <c r="IL22" s="27"/>
      <c r="IM22" s="27"/>
      <c r="IN22" s="27"/>
      <c r="IO22" s="27"/>
      <c r="IP22" s="27"/>
      <c r="IQ22" s="27"/>
      <c r="IR22" s="27"/>
      <c r="IS22" s="27"/>
    </row>
    <row r="23" spans="1:253" s="43" customFormat="1" ht="18" customHeight="1" x14ac:dyDescent="0.15">
      <c r="A23" s="924"/>
      <c r="B23" s="151" t="s">
        <v>60</v>
      </c>
      <c r="C23" s="321">
        <v>350</v>
      </c>
      <c r="D23" s="320"/>
      <c r="E23" s="748" t="s">
        <v>409</v>
      </c>
      <c r="F23" s="742"/>
      <c r="G23" s="302">
        <v>40</v>
      </c>
      <c r="H23" s="337"/>
      <c r="I23" s="741" t="s">
        <v>62</v>
      </c>
      <c r="J23" s="748"/>
      <c r="K23" s="742"/>
      <c r="L23" s="836">
        <v>60</v>
      </c>
      <c r="M23" s="837"/>
      <c r="N23" s="322"/>
      <c r="O23" s="113"/>
      <c r="P23" s="302"/>
      <c r="Q23" s="336"/>
      <c r="R23" s="73"/>
      <c r="S23" s="839"/>
      <c r="T23" s="840"/>
      <c r="U23" s="163"/>
      <c r="V23" s="113" t="s">
        <v>63</v>
      </c>
      <c r="W23" s="302">
        <v>20</v>
      </c>
      <c r="X23" s="33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7"/>
      <c r="BB23" s="27"/>
      <c r="BC23" s="27"/>
      <c r="BD23" s="27"/>
      <c r="BE23" s="27"/>
      <c r="BF23" s="27"/>
      <c r="BG23" s="27"/>
      <c r="BH23" s="27"/>
      <c r="BI23" s="27"/>
      <c r="BJ23" s="27"/>
      <c r="BK23" s="27"/>
      <c r="BL23" s="27"/>
      <c r="BM23" s="27"/>
      <c r="BN23" s="27"/>
      <c r="BO23" s="27"/>
      <c r="BP23" s="27"/>
      <c r="BQ23" s="27"/>
      <c r="BR23" s="27"/>
      <c r="BS23" s="27"/>
      <c r="BT23" s="27"/>
      <c r="BU23" s="27"/>
      <c r="BV23" s="27"/>
      <c r="BW23" s="27"/>
      <c r="BX23" s="27"/>
      <c r="BY23" s="27"/>
      <c r="BZ23" s="27"/>
      <c r="CA23" s="27"/>
      <c r="CB23" s="27"/>
      <c r="CC23" s="27"/>
      <c r="CD23" s="27"/>
      <c r="CE23" s="27"/>
      <c r="CF23" s="27"/>
      <c r="CG23" s="27"/>
      <c r="CH23" s="27"/>
      <c r="CI23" s="27"/>
      <c r="CJ23" s="27"/>
      <c r="CK23" s="27"/>
      <c r="CL23" s="27"/>
      <c r="CM23" s="27"/>
      <c r="CN23" s="27"/>
      <c r="CO23" s="27"/>
      <c r="CP23" s="27"/>
      <c r="CQ23" s="27"/>
      <c r="CR23" s="27"/>
      <c r="CS23" s="27"/>
      <c r="CT23" s="27"/>
      <c r="CU23" s="27"/>
      <c r="CV23" s="27"/>
      <c r="CW23" s="27"/>
      <c r="CX23" s="27"/>
      <c r="CY23" s="27"/>
      <c r="CZ23" s="27"/>
      <c r="DA23" s="27"/>
      <c r="DB23" s="27"/>
      <c r="DC23" s="27"/>
      <c r="DD23" s="27"/>
      <c r="DE23" s="27"/>
      <c r="DF23" s="27"/>
      <c r="DG23" s="27"/>
      <c r="DH23" s="27"/>
      <c r="DI23" s="27"/>
      <c r="DJ23" s="27"/>
      <c r="DK23" s="27"/>
      <c r="DL23" s="27"/>
      <c r="DM23" s="27"/>
      <c r="DN23" s="27"/>
      <c r="DO23" s="27"/>
      <c r="DP23" s="27"/>
      <c r="DQ23" s="27"/>
      <c r="DR23" s="27"/>
      <c r="DS23" s="27"/>
      <c r="DT23" s="27"/>
      <c r="DU23" s="27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27"/>
      <c r="FR23" s="27"/>
      <c r="FS23" s="27"/>
      <c r="FT23" s="27"/>
      <c r="FU23" s="27"/>
      <c r="FV23" s="27"/>
      <c r="FW23" s="27"/>
      <c r="FX23" s="27"/>
      <c r="FY23" s="27"/>
      <c r="FZ23" s="27"/>
      <c r="GA23" s="27"/>
      <c r="GB23" s="27"/>
      <c r="GC23" s="27"/>
      <c r="GD23" s="27"/>
      <c r="GE23" s="27"/>
      <c r="GF23" s="27"/>
      <c r="GG23" s="27"/>
      <c r="GH23" s="27"/>
      <c r="GI23" s="27"/>
      <c r="GJ23" s="27"/>
      <c r="GK23" s="27"/>
      <c r="GL23" s="27"/>
      <c r="GM23" s="27"/>
      <c r="GN23" s="27"/>
      <c r="GO23" s="27"/>
      <c r="GP23" s="27"/>
      <c r="GQ23" s="27"/>
      <c r="GR23" s="27"/>
      <c r="GS23" s="27"/>
      <c r="GT23" s="27"/>
      <c r="GU23" s="27"/>
      <c r="GV23" s="27"/>
      <c r="GW23" s="27"/>
      <c r="GX23" s="27"/>
      <c r="GY23" s="27"/>
      <c r="GZ23" s="27"/>
      <c r="HA23" s="27"/>
      <c r="HB23" s="27"/>
      <c r="HC23" s="27"/>
      <c r="HD23" s="27"/>
      <c r="HE23" s="27"/>
      <c r="HF23" s="27"/>
      <c r="HG23" s="27"/>
      <c r="HH23" s="27"/>
      <c r="HI23" s="27"/>
      <c r="HJ23" s="27"/>
      <c r="HK23" s="27"/>
      <c r="HL23" s="27"/>
      <c r="HM23" s="27"/>
      <c r="HN23" s="27"/>
      <c r="HO23" s="27"/>
      <c r="HP23" s="27"/>
      <c r="HQ23" s="27"/>
      <c r="HR23" s="27"/>
      <c r="HS23" s="27"/>
      <c r="HT23" s="27"/>
      <c r="HU23" s="27"/>
      <c r="HV23" s="27"/>
      <c r="HW23" s="27"/>
      <c r="HX23" s="27"/>
      <c r="HY23" s="27"/>
      <c r="HZ23" s="27"/>
      <c r="IA23" s="27"/>
      <c r="IB23" s="27"/>
      <c r="IC23" s="27"/>
      <c r="ID23" s="27"/>
      <c r="IE23" s="27"/>
      <c r="IF23" s="27"/>
      <c r="IG23" s="27"/>
      <c r="IH23" s="27"/>
      <c r="II23" s="27"/>
      <c r="IJ23" s="27"/>
      <c r="IK23" s="27"/>
      <c r="IL23" s="27"/>
      <c r="IM23" s="27"/>
      <c r="IN23" s="27"/>
      <c r="IO23" s="27"/>
      <c r="IP23" s="27"/>
      <c r="IQ23" s="27"/>
      <c r="IR23" s="27"/>
      <c r="IS23" s="27"/>
    </row>
    <row r="24" spans="1:253" s="43" customFormat="1" ht="18" customHeight="1" x14ac:dyDescent="0.15">
      <c r="A24" s="924"/>
      <c r="B24" s="170" t="s">
        <v>365</v>
      </c>
      <c r="C24" s="321">
        <v>90</v>
      </c>
      <c r="D24" s="320"/>
      <c r="E24" s="748" t="s">
        <v>410</v>
      </c>
      <c r="F24" s="742"/>
      <c r="G24" s="302">
        <v>30</v>
      </c>
      <c r="H24" s="337"/>
      <c r="I24" s="741" t="s">
        <v>358</v>
      </c>
      <c r="J24" s="748"/>
      <c r="K24" s="742"/>
      <c r="L24" s="836">
        <v>10</v>
      </c>
      <c r="M24" s="837"/>
      <c r="N24" s="322"/>
      <c r="O24" s="113"/>
      <c r="P24" s="302"/>
      <c r="Q24" s="336"/>
      <c r="R24" s="73"/>
      <c r="S24" s="839"/>
      <c r="T24" s="840"/>
      <c r="U24" s="163"/>
      <c r="V24" s="113"/>
      <c r="W24" s="302"/>
      <c r="X24" s="336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27"/>
      <c r="BM24" s="27"/>
      <c r="BN24" s="27"/>
      <c r="BO24" s="27"/>
      <c r="BP24" s="27"/>
      <c r="BQ24" s="27"/>
      <c r="BR24" s="27"/>
      <c r="BS24" s="27"/>
      <c r="BT24" s="27"/>
      <c r="BU24" s="27"/>
      <c r="BV24" s="27"/>
      <c r="BW24" s="27"/>
      <c r="BX24" s="27"/>
      <c r="BY24" s="27"/>
      <c r="BZ24" s="27"/>
      <c r="CA24" s="27"/>
      <c r="CB24" s="27"/>
      <c r="CC24" s="27"/>
      <c r="CD24" s="27"/>
      <c r="CE24" s="27"/>
      <c r="CF24" s="27"/>
      <c r="CG24" s="27"/>
      <c r="CH24" s="27"/>
      <c r="CI24" s="27"/>
      <c r="CJ24" s="27"/>
      <c r="CK24" s="27"/>
      <c r="CL24" s="27"/>
      <c r="CM24" s="27"/>
      <c r="CN24" s="27"/>
      <c r="CO24" s="27"/>
      <c r="CP24" s="27"/>
      <c r="CQ24" s="27"/>
      <c r="CR24" s="27"/>
      <c r="CS24" s="27"/>
      <c r="CT24" s="27"/>
      <c r="CU24" s="27"/>
      <c r="CV24" s="27"/>
      <c r="CW24" s="27"/>
      <c r="CX24" s="27"/>
      <c r="CY24" s="27"/>
      <c r="CZ24" s="27"/>
      <c r="DA24" s="27"/>
      <c r="DB24" s="27"/>
      <c r="DC24" s="27"/>
      <c r="DD24" s="27"/>
      <c r="DE24" s="27"/>
      <c r="DF24" s="27"/>
      <c r="DG24" s="27"/>
      <c r="DH24" s="27"/>
      <c r="DI24" s="27"/>
      <c r="DJ24" s="27"/>
      <c r="DK24" s="27"/>
      <c r="DL24" s="27"/>
      <c r="DM24" s="27"/>
      <c r="DN24" s="27"/>
      <c r="DO24" s="27"/>
      <c r="DP24" s="27"/>
      <c r="DQ24" s="27"/>
      <c r="DR24" s="27"/>
      <c r="DS24" s="27"/>
      <c r="DT24" s="27"/>
      <c r="DU24" s="27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27"/>
      <c r="EM24" s="27"/>
      <c r="EN24" s="27"/>
      <c r="EO24" s="27"/>
      <c r="EP24" s="27"/>
      <c r="EQ24" s="27"/>
      <c r="ER24" s="27"/>
      <c r="ES24" s="27"/>
      <c r="ET24" s="27"/>
      <c r="EU24" s="27"/>
      <c r="EV24" s="27"/>
      <c r="EW24" s="27"/>
      <c r="EX24" s="27"/>
      <c r="EY24" s="27"/>
      <c r="EZ24" s="27"/>
      <c r="FA24" s="27"/>
      <c r="FB24" s="27"/>
      <c r="FC24" s="27"/>
      <c r="FD24" s="27"/>
      <c r="FE24" s="27"/>
      <c r="FF24" s="27"/>
      <c r="FG24" s="27"/>
      <c r="FH24" s="27"/>
      <c r="FI24" s="27"/>
      <c r="FJ24" s="27"/>
      <c r="FK24" s="27"/>
      <c r="FL24" s="27"/>
      <c r="FM24" s="27"/>
      <c r="FN24" s="27"/>
      <c r="FO24" s="27"/>
      <c r="FP24" s="27"/>
      <c r="FQ24" s="27"/>
      <c r="FR24" s="27"/>
      <c r="FS24" s="27"/>
      <c r="FT24" s="27"/>
      <c r="FU24" s="27"/>
      <c r="FV24" s="27"/>
      <c r="FW24" s="27"/>
      <c r="FX24" s="27"/>
      <c r="FY24" s="27"/>
      <c r="FZ24" s="27"/>
      <c r="GA24" s="27"/>
      <c r="GB24" s="27"/>
      <c r="GC24" s="27"/>
      <c r="GD24" s="27"/>
      <c r="GE24" s="27"/>
      <c r="GF24" s="27"/>
      <c r="GG24" s="27"/>
      <c r="GH24" s="27"/>
      <c r="GI24" s="27"/>
      <c r="GJ24" s="27"/>
      <c r="GK24" s="27"/>
      <c r="GL24" s="27"/>
      <c r="GM24" s="27"/>
      <c r="GN24" s="27"/>
      <c r="GO24" s="27"/>
      <c r="GP24" s="27"/>
      <c r="GQ24" s="27"/>
      <c r="GR24" s="27"/>
      <c r="GS24" s="27"/>
      <c r="GT24" s="27"/>
      <c r="GU24" s="27"/>
      <c r="GV24" s="27"/>
      <c r="GW24" s="27"/>
      <c r="GX24" s="27"/>
      <c r="GY24" s="27"/>
      <c r="GZ24" s="27"/>
      <c r="HA24" s="27"/>
      <c r="HB24" s="27"/>
      <c r="HC24" s="27"/>
      <c r="HD24" s="27"/>
      <c r="HE24" s="27"/>
      <c r="HF24" s="27"/>
      <c r="HG24" s="27"/>
      <c r="HH24" s="27"/>
      <c r="HI24" s="27"/>
      <c r="HJ24" s="27"/>
      <c r="HK24" s="27"/>
      <c r="HL24" s="27"/>
      <c r="HM24" s="27"/>
      <c r="HN24" s="27"/>
      <c r="HO24" s="27"/>
      <c r="HP24" s="27"/>
      <c r="HQ24" s="27"/>
      <c r="HR24" s="27"/>
      <c r="HS24" s="27"/>
      <c r="HT24" s="27"/>
      <c r="HU24" s="27"/>
      <c r="HV24" s="27"/>
      <c r="HW24" s="27"/>
      <c r="HX24" s="27"/>
      <c r="HY24" s="27"/>
      <c r="HZ24" s="27"/>
      <c r="IA24" s="27"/>
      <c r="IB24" s="27"/>
      <c r="IC24" s="27"/>
      <c r="ID24" s="27"/>
      <c r="IE24" s="27"/>
      <c r="IF24" s="27"/>
      <c r="IG24" s="27"/>
      <c r="IH24" s="27"/>
      <c r="II24" s="27"/>
      <c r="IJ24" s="27"/>
      <c r="IK24" s="27"/>
      <c r="IL24" s="27"/>
      <c r="IM24" s="27"/>
      <c r="IN24" s="27"/>
      <c r="IO24" s="27"/>
      <c r="IP24" s="27"/>
      <c r="IQ24" s="27"/>
      <c r="IR24" s="27"/>
      <c r="IS24" s="27"/>
    </row>
    <row r="25" spans="1:253" s="43" customFormat="1" ht="18" customHeight="1" x14ac:dyDescent="0.15">
      <c r="A25" s="924"/>
      <c r="B25" s="151" t="s">
        <v>366</v>
      </c>
      <c r="C25" s="321">
        <v>800</v>
      </c>
      <c r="D25" s="320"/>
      <c r="E25" s="748" t="s">
        <v>445</v>
      </c>
      <c r="F25" s="742"/>
      <c r="G25" s="302">
        <v>120</v>
      </c>
      <c r="H25" s="337"/>
      <c r="I25" s="808" t="s">
        <v>359</v>
      </c>
      <c r="J25" s="748"/>
      <c r="K25" s="742"/>
      <c r="L25" s="836">
        <v>100</v>
      </c>
      <c r="M25" s="837"/>
      <c r="N25" s="322"/>
      <c r="O25" s="113"/>
      <c r="P25" s="302"/>
      <c r="Q25" s="336"/>
      <c r="R25" s="73"/>
      <c r="S25" s="839"/>
      <c r="T25" s="840"/>
      <c r="U25" s="163"/>
      <c r="V25" s="547" t="s">
        <v>517</v>
      </c>
      <c r="W25" s="302">
        <v>30</v>
      </c>
      <c r="X25" s="33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7"/>
      <c r="BC25" s="27"/>
      <c r="BD25" s="27"/>
      <c r="BE25" s="27"/>
      <c r="BF25" s="27"/>
      <c r="BG25" s="27"/>
      <c r="BH25" s="27"/>
      <c r="BI25" s="27"/>
      <c r="BJ25" s="27"/>
      <c r="BK25" s="27"/>
      <c r="BL25" s="27"/>
      <c r="BM25" s="27"/>
      <c r="BN25" s="27"/>
      <c r="BO25" s="27"/>
      <c r="BP25" s="27"/>
      <c r="BQ25" s="27"/>
      <c r="BR25" s="27"/>
      <c r="BS25" s="27"/>
      <c r="BT25" s="27"/>
      <c r="BU25" s="27"/>
      <c r="BV25" s="27"/>
      <c r="BW25" s="27"/>
      <c r="BX25" s="27"/>
      <c r="BY25" s="27"/>
      <c r="BZ25" s="27"/>
      <c r="CA25" s="27"/>
      <c r="CB25" s="27"/>
      <c r="CC25" s="27"/>
      <c r="CD25" s="27"/>
      <c r="CE25" s="27"/>
      <c r="CF25" s="27"/>
      <c r="CG25" s="27"/>
      <c r="CH25" s="27"/>
      <c r="CI25" s="27"/>
      <c r="CJ25" s="27"/>
      <c r="CK25" s="27"/>
      <c r="CL25" s="27"/>
      <c r="CM25" s="27"/>
      <c r="CN25" s="27"/>
      <c r="CO25" s="27"/>
      <c r="CP25" s="27"/>
      <c r="CQ25" s="27"/>
      <c r="CR25" s="27"/>
      <c r="CS25" s="27"/>
      <c r="CT25" s="27"/>
      <c r="CU25" s="27"/>
      <c r="CV25" s="27"/>
      <c r="CW25" s="27"/>
      <c r="CX25" s="27"/>
      <c r="CY25" s="27"/>
      <c r="CZ25" s="27"/>
      <c r="DA25" s="27"/>
      <c r="DB25" s="27"/>
      <c r="DC25" s="27"/>
      <c r="DD25" s="27"/>
      <c r="DE25" s="27"/>
      <c r="DF25" s="27"/>
      <c r="DG25" s="27"/>
      <c r="DH25" s="27"/>
      <c r="DI25" s="27"/>
      <c r="DJ25" s="27"/>
      <c r="DK25" s="27"/>
      <c r="DL25" s="27"/>
      <c r="DM25" s="27"/>
      <c r="DN25" s="27"/>
      <c r="DO25" s="27"/>
      <c r="DP25" s="27"/>
      <c r="DQ25" s="27"/>
      <c r="DR25" s="27"/>
      <c r="DS25" s="27"/>
      <c r="DT25" s="27"/>
      <c r="DU25" s="27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27"/>
      <c r="EM25" s="27"/>
      <c r="EN25" s="27"/>
      <c r="EO25" s="27"/>
      <c r="EP25" s="27"/>
      <c r="EQ25" s="27"/>
      <c r="ER25" s="27"/>
      <c r="ES25" s="27"/>
      <c r="ET25" s="27"/>
      <c r="EU25" s="27"/>
      <c r="EV25" s="27"/>
      <c r="EW25" s="27"/>
      <c r="EX25" s="27"/>
      <c r="EY25" s="27"/>
      <c r="EZ25" s="27"/>
      <c r="FA25" s="27"/>
      <c r="FB25" s="27"/>
      <c r="FC25" s="27"/>
      <c r="FD25" s="27"/>
      <c r="FE25" s="27"/>
      <c r="FF25" s="27"/>
      <c r="FG25" s="27"/>
      <c r="FH25" s="27"/>
      <c r="FI25" s="27"/>
      <c r="FJ25" s="27"/>
      <c r="FK25" s="27"/>
      <c r="FL25" s="27"/>
      <c r="FM25" s="27"/>
      <c r="FN25" s="27"/>
      <c r="FO25" s="27"/>
      <c r="FP25" s="27"/>
      <c r="FQ25" s="27"/>
      <c r="FR25" s="27"/>
      <c r="FS25" s="27"/>
      <c r="FT25" s="27"/>
      <c r="FU25" s="27"/>
      <c r="FV25" s="27"/>
      <c r="FW25" s="27"/>
      <c r="FX25" s="27"/>
      <c r="FY25" s="27"/>
      <c r="FZ25" s="27"/>
      <c r="GA25" s="27"/>
      <c r="GB25" s="27"/>
      <c r="GC25" s="27"/>
      <c r="GD25" s="27"/>
      <c r="GE25" s="27"/>
      <c r="GF25" s="27"/>
      <c r="GG25" s="27"/>
      <c r="GH25" s="27"/>
      <c r="GI25" s="27"/>
      <c r="GJ25" s="27"/>
      <c r="GK25" s="27"/>
      <c r="GL25" s="27"/>
      <c r="GM25" s="27"/>
      <c r="GN25" s="27"/>
      <c r="GO25" s="27"/>
      <c r="GP25" s="27"/>
      <c r="GQ25" s="27"/>
      <c r="GR25" s="27"/>
      <c r="GS25" s="27"/>
      <c r="GT25" s="27"/>
      <c r="GU25" s="27"/>
      <c r="GV25" s="27"/>
      <c r="GW25" s="27"/>
      <c r="GX25" s="27"/>
      <c r="GY25" s="27"/>
      <c r="GZ25" s="27"/>
      <c r="HA25" s="27"/>
      <c r="HB25" s="27"/>
      <c r="HC25" s="27"/>
      <c r="HD25" s="27"/>
      <c r="HE25" s="27"/>
      <c r="HF25" s="27"/>
      <c r="HG25" s="27"/>
      <c r="HH25" s="27"/>
      <c r="HI25" s="27"/>
      <c r="HJ25" s="27"/>
      <c r="HK25" s="27"/>
      <c r="HL25" s="27"/>
      <c r="HM25" s="27"/>
      <c r="HN25" s="27"/>
      <c r="HO25" s="27"/>
      <c r="HP25" s="27"/>
      <c r="HQ25" s="27"/>
      <c r="HR25" s="27"/>
      <c r="HS25" s="27"/>
      <c r="HT25" s="27"/>
      <c r="HU25" s="27"/>
      <c r="HV25" s="27"/>
      <c r="HW25" s="27"/>
      <c r="HX25" s="27"/>
      <c r="HY25" s="27"/>
      <c r="HZ25" s="27"/>
      <c r="IA25" s="27"/>
      <c r="IB25" s="27"/>
      <c r="IC25" s="27"/>
      <c r="ID25" s="27"/>
      <c r="IE25" s="27"/>
      <c r="IF25" s="27"/>
      <c r="IG25" s="27"/>
      <c r="IH25" s="27"/>
      <c r="II25" s="27"/>
      <c r="IJ25" s="27"/>
      <c r="IK25" s="27"/>
      <c r="IL25" s="27"/>
      <c r="IM25" s="27"/>
      <c r="IN25" s="27"/>
      <c r="IO25" s="27"/>
      <c r="IP25" s="27"/>
      <c r="IQ25" s="27"/>
      <c r="IR25" s="27"/>
      <c r="IS25" s="27"/>
    </row>
    <row r="26" spans="1:253" s="43" customFormat="1" ht="18" customHeight="1" x14ac:dyDescent="0.15">
      <c r="A26" s="924"/>
      <c r="B26" s="122" t="s">
        <v>298</v>
      </c>
      <c r="C26" s="598" t="s">
        <v>541</v>
      </c>
      <c r="D26" s="510"/>
      <c r="E26" s="748"/>
      <c r="F26" s="742"/>
      <c r="G26" s="302"/>
      <c r="H26" s="336"/>
      <c r="I26" s="741"/>
      <c r="J26" s="748"/>
      <c r="K26" s="742"/>
      <c r="L26" s="836"/>
      <c r="M26" s="837"/>
      <c r="N26" s="329"/>
      <c r="O26" s="113"/>
      <c r="P26" s="302"/>
      <c r="Q26" s="336"/>
      <c r="R26" s="73"/>
      <c r="S26" s="839"/>
      <c r="T26" s="840"/>
      <c r="U26" s="163"/>
      <c r="V26" s="113"/>
      <c r="W26" s="302"/>
      <c r="X26" s="336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/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27"/>
      <c r="BU26" s="27"/>
      <c r="BV26" s="27"/>
      <c r="BW26" s="27"/>
      <c r="BX26" s="27"/>
      <c r="BY26" s="27"/>
      <c r="BZ26" s="27"/>
      <c r="CA26" s="27"/>
      <c r="CB26" s="27"/>
      <c r="CC26" s="27"/>
      <c r="CD26" s="27"/>
      <c r="CE26" s="27"/>
      <c r="CF26" s="27"/>
      <c r="CG26" s="27"/>
      <c r="CH26" s="27"/>
      <c r="CI26" s="27"/>
      <c r="CJ26" s="27"/>
      <c r="CK26" s="27"/>
      <c r="CL26" s="27"/>
      <c r="CM26" s="27"/>
      <c r="CN26" s="27"/>
      <c r="CO26" s="27"/>
      <c r="CP26" s="27"/>
      <c r="CQ26" s="27"/>
      <c r="CR26" s="27"/>
      <c r="CS26" s="27"/>
      <c r="CT26" s="27"/>
      <c r="CU26" s="27"/>
      <c r="CV26" s="27"/>
      <c r="CW26" s="27"/>
      <c r="CX26" s="27"/>
      <c r="CY26" s="27"/>
      <c r="CZ26" s="27"/>
      <c r="DA26" s="27"/>
      <c r="DB26" s="27"/>
      <c r="DC26" s="27"/>
      <c r="DD26" s="27"/>
      <c r="DE26" s="27"/>
      <c r="DF26" s="27"/>
      <c r="DG26" s="27"/>
      <c r="DH26" s="27"/>
      <c r="DI26" s="27"/>
      <c r="DJ26" s="27"/>
      <c r="DK26" s="27"/>
      <c r="DL26" s="27"/>
      <c r="DM26" s="27"/>
      <c r="DN26" s="27"/>
      <c r="DO26" s="27"/>
      <c r="DP26" s="27"/>
      <c r="DQ26" s="27"/>
      <c r="DR26" s="27"/>
      <c r="DS26" s="27"/>
      <c r="DT26" s="27"/>
      <c r="DU26" s="27"/>
      <c r="DV26" s="27"/>
      <c r="DW26" s="27"/>
      <c r="DX26" s="27"/>
      <c r="DY26" s="27"/>
      <c r="DZ26" s="27"/>
      <c r="EA26" s="27"/>
      <c r="EB26" s="27"/>
      <c r="EC26" s="27"/>
      <c r="ED26" s="27"/>
      <c r="EE26" s="27"/>
      <c r="EF26" s="27"/>
      <c r="EG26" s="27"/>
      <c r="EH26" s="27"/>
      <c r="EI26" s="27"/>
      <c r="EJ26" s="27"/>
      <c r="EK26" s="27"/>
      <c r="EL26" s="27"/>
      <c r="EM26" s="27"/>
      <c r="EN26" s="27"/>
      <c r="EO26" s="27"/>
      <c r="EP26" s="27"/>
      <c r="EQ26" s="27"/>
      <c r="ER26" s="27"/>
      <c r="ES26" s="27"/>
      <c r="ET26" s="27"/>
      <c r="EU26" s="27"/>
      <c r="EV26" s="27"/>
      <c r="EW26" s="27"/>
      <c r="EX26" s="27"/>
      <c r="EY26" s="27"/>
      <c r="EZ26" s="27"/>
      <c r="FA26" s="27"/>
      <c r="FB26" s="27"/>
      <c r="FC26" s="27"/>
      <c r="FD26" s="27"/>
      <c r="FE26" s="27"/>
      <c r="FF26" s="27"/>
      <c r="FG26" s="27"/>
      <c r="FH26" s="27"/>
      <c r="FI26" s="27"/>
      <c r="FJ26" s="27"/>
      <c r="FK26" s="27"/>
      <c r="FL26" s="27"/>
      <c r="FM26" s="27"/>
      <c r="FN26" s="27"/>
      <c r="FO26" s="27"/>
      <c r="FP26" s="27"/>
      <c r="FQ26" s="27"/>
      <c r="FR26" s="27"/>
      <c r="FS26" s="27"/>
      <c r="FT26" s="27"/>
      <c r="FU26" s="27"/>
      <c r="FV26" s="27"/>
      <c r="FW26" s="27"/>
      <c r="FX26" s="27"/>
      <c r="FY26" s="27"/>
      <c r="FZ26" s="27"/>
      <c r="GA26" s="27"/>
      <c r="GB26" s="27"/>
      <c r="GC26" s="27"/>
      <c r="GD26" s="27"/>
      <c r="GE26" s="27"/>
      <c r="GF26" s="27"/>
      <c r="GG26" s="27"/>
      <c r="GH26" s="27"/>
      <c r="GI26" s="27"/>
      <c r="GJ26" s="27"/>
      <c r="GK26" s="27"/>
      <c r="GL26" s="27"/>
      <c r="GM26" s="27"/>
      <c r="GN26" s="27"/>
      <c r="GO26" s="27"/>
      <c r="GP26" s="27"/>
      <c r="GQ26" s="27"/>
      <c r="GR26" s="27"/>
      <c r="GS26" s="27"/>
      <c r="GT26" s="27"/>
      <c r="GU26" s="27"/>
      <c r="GV26" s="27"/>
      <c r="GW26" s="27"/>
      <c r="GX26" s="27"/>
      <c r="GY26" s="27"/>
      <c r="GZ26" s="27"/>
      <c r="HA26" s="27"/>
      <c r="HB26" s="27"/>
      <c r="HC26" s="27"/>
      <c r="HD26" s="27"/>
      <c r="HE26" s="27"/>
      <c r="HF26" s="27"/>
      <c r="HG26" s="27"/>
      <c r="HH26" s="27"/>
      <c r="HI26" s="27"/>
      <c r="HJ26" s="27"/>
      <c r="HK26" s="27"/>
      <c r="HL26" s="27"/>
      <c r="HM26" s="27"/>
      <c r="HN26" s="27"/>
      <c r="HO26" s="27"/>
      <c r="HP26" s="27"/>
      <c r="HQ26" s="27"/>
      <c r="HR26" s="27"/>
      <c r="HS26" s="27"/>
      <c r="HT26" s="27"/>
      <c r="HU26" s="27"/>
      <c r="HV26" s="27"/>
      <c r="HW26" s="27"/>
      <c r="HX26" s="27"/>
      <c r="HY26" s="27"/>
      <c r="HZ26" s="27"/>
      <c r="IA26" s="27"/>
      <c r="IB26" s="27"/>
      <c r="IC26" s="27"/>
      <c r="ID26" s="27"/>
      <c r="IE26" s="27"/>
      <c r="IF26" s="27"/>
      <c r="IG26" s="27"/>
      <c r="IH26" s="27"/>
      <c r="II26" s="27"/>
      <c r="IJ26" s="27"/>
      <c r="IK26" s="27"/>
      <c r="IL26" s="27"/>
      <c r="IM26" s="27"/>
      <c r="IN26" s="27"/>
      <c r="IO26" s="27"/>
      <c r="IP26" s="27"/>
      <c r="IQ26" s="27"/>
      <c r="IR26" s="27"/>
      <c r="IS26" s="27"/>
    </row>
    <row r="27" spans="1:253" s="43" customFormat="1" ht="18" customHeight="1" x14ac:dyDescent="0.15">
      <c r="A27" s="924"/>
      <c r="B27" s="151" t="s">
        <v>56</v>
      </c>
      <c r="C27" s="451" t="s">
        <v>496</v>
      </c>
      <c r="D27" s="510"/>
      <c r="E27" s="749" t="s">
        <v>598</v>
      </c>
      <c r="F27" s="742"/>
      <c r="G27" s="598" t="s">
        <v>541</v>
      </c>
      <c r="H27" s="510"/>
      <c r="I27" s="741"/>
      <c r="J27" s="748"/>
      <c r="K27" s="742"/>
      <c r="L27" s="836"/>
      <c r="M27" s="837"/>
      <c r="N27" s="329"/>
      <c r="O27" s="113"/>
      <c r="P27" s="302"/>
      <c r="Q27" s="336"/>
      <c r="R27" s="73"/>
      <c r="S27" s="839"/>
      <c r="T27" s="840"/>
      <c r="U27" s="163"/>
      <c r="V27" s="113"/>
      <c r="W27" s="302"/>
      <c r="X27" s="336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7"/>
      <c r="BK27" s="27"/>
      <c r="BL27" s="27"/>
      <c r="BM27" s="27"/>
      <c r="BN27" s="27"/>
      <c r="BO27" s="27"/>
      <c r="BP27" s="27"/>
      <c r="BQ27" s="27"/>
      <c r="BR27" s="27"/>
      <c r="BS27" s="27"/>
      <c r="BT27" s="27"/>
      <c r="BU27" s="27"/>
      <c r="BV27" s="27"/>
      <c r="BW27" s="27"/>
      <c r="BX27" s="27"/>
      <c r="BY27" s="27"/>
      <c r="BZ27" s="27"/>
      <c r="CA27" s="27"/>
      <c r="CB27" s="27"/>
      <c r="CC27" s="27"/>
      <c r="CD27" s="27"/>
      <c r="CE27" s="27"/>
      <c r="CF27" s="27"/>
      <c r="CG27" s="27"/>
      <c r="CH27" s="27"/>
      <c r="CI27" s="27"/>
      <c r="CJ27" s="27"/>
      <c r="CK27" s="27"/>
      <c r="CL27" s="27"/>
      <c r="CM27" s="27"/>
      <c r="CN27" s="27"/>
      <c r="CO27" s="27"/>
      <c r="CP27" s="27"/>
      <c r="CQ27" s="27"/>
      <c r="CR27" s="27"/>
      <c r="CS27" s="27"/>
      <c r="CT27" s="27"/>
      <c r="CU27" s="27"/>
      <c r="CV27" s="27"/>
      <c r="CW27" s="27"/>
      <c r="CX27" s="27"/>
      <c r="CY27" s="27"/>
      <c r="CZ27" s="27"/>
      <c r="DA27" s="27"/>
      <c r="DB27" s="27"/>
      <c r="DC27" s="27"/>
      <c r="DD27" s="27"/>
      <c r="DE27" s="27"/>
      <c r="DF27" s="27"/>
      <c r="DG27" s="27"/>
      <c r="DH27" s="27"/>
      <c r="DI27" s="27"/>
      <c r="DJ27" s="27"/>
      <c r="DK27" s="27"/>
      <c r="DL27" s="27"/>
      <c r="DM27" s="27"/>
      <c r="DN27" s="27"/>
      <c r="DO27" s="27"/>
      <c r="DP27" s="27"/>
      <c r="DQ27" s="27"/>
      <c r="DR27" s="27"/>
      <c r="DS27" s="27"/>
      <c r="DT27" s="27"/>
      <c r="DU27" s="27"/>
      <c r="DV27" s="27"/>
      <c r="DW27" s="27"/>
      <c r="DX27" s="27"/>
      <c r="DY27" s="27"/>
      <c r="DZ27" s="27"/>
      <c r="EA27" s="27"/>
      <c r="EB27" s="27"/>
      <c r="EC27" s="27"/>
      <c r="ED27" s="27"/>
      <c r="EE27" s="27"/>
      <c r="EF27" s="27"/>
      <c r="EG27" s="27"/>
      <c r="EH27" s="27"/>
      <c r="EI27" s="27"/>
      <c r="EJ27" s="27"/>
      <c r="EK27" s="27"/>
      <c r="EL27" s="27"/>
      <c r="EM27" s="27"/>
      <c r="EN27" s="27"/>
      <c r="EO27" s="27"/>
      <c r="EP27" s="27"/>
      <c r="EQ27" s="27"/>
      <c r="ER27" s="27"/>
      <c r="ES27" s="27"/>
      <c r="ET27" s="27"/>
      <c r="EU27" s="27"/>
      <c r="EV27" s="27"/>
      <c r="EW27" s="27"/>
      <c r="EX27" s="27"/>
      <c r="EY27" s="27"/>
      <c r="EZ27" s="27"/>
      <c r="FA27" s="27"/>
      <c r="FB27" s="27"/>
      <c r="FC27" s="27"/>
      <c r="FD27" s="27"/>
      <c r="FE27" s="27"/>
      <c r="FF27" s="27"/>
      <c r="FG27" s="27"/>
      <c r="FH27" s="27"/>
      <c r="FI27" s="27"/>
      <c r="FJ27" s="27"/>
      <c r="FK27" s="27"/>
      <c r="FL27" s="27"/>
      <c r="FM27" s="27"/>
      <c r="FN27" s="27"/>
      <c r="FO27" s="27"/>
      <c r="FP27" s="27"/>
      <c r="FQ27" s="27"/>
      <c r="FR27" s="27"/>
      <c r="FS27" s="27"/>
      <c r="FT27" s="27"/>
      <c r="FU27" s="27"/>
      <c r="FV27" s="27"/>
      <c r="FW27" s="27"/>
      <c r="FX27" s="27"/>
      <c r="FY27" s="27"/>
      <c r="FZ27" s="27"/>
      <c r="GA27" s="27"/>
      <c r="GB27" s="27"/>
      <c r="GC27" s="27"/>
      <c r="GD27" s="27"/>
      <c r="GE27" s="27"/>
      <c r="GF27" s="27"/>
      <c r="GG27" s="27"/>
      <c r="GH27" s="27"/>
      <c r="GI27" s="27"/>
      <c r="GJ27" s="27"/>
      <c r="GK27" s="27"/>
      <c r="GL27" s="27"/>
      <c r="GM27" s="27"/>
      <c r="GN27" s="27"/>
      <c r="GO27" s="27"/>
      <c r="GP27" s="27"/>
      <c r="GQ27" s="27"/>
      <c r="GR27" s="27"/>
      <c r="GS27" s="27"/>
      <c r="GT27" s="27"/>
      <c r="GU27" s="27"/>
      <c r="GV27" s="27"/>
      <c r="GW27" s="27"/>
      <c r="GX27" s="27"/>
      <c r="GY27" s="27"/>
      <c r="GZ27" s="27"/>
      <c r="HA27" s="27"/>
      <c r="HB27" s="27"/>
      <c r="HC27" s="27"/>
      <c r="HD27" s="27"/>
      <c r="HE27" s="27"/>
      <c r="HF27" s="27"/>
      <c r="HG27" s="27"/>
      <c r="HH27" s="27"/>
      <c r="HI27" s="27"/>
      <c r="HJ27" s="27"/>
      <c r="HK27" s="27"/>
      <c r="HL27" s="27"/>
      <c r="HM27" s="27"/>
      <c r="HN27" s="27"/>
      <c r="HO27" s="27"/>
      <c r="HP27" s="27"/>
      <c r="HQ27" s="27"/>
      <c r="HR27" s="27"/>
      <c r="HS27" s="27"/>
      <c r="HT27" s="27"/>
      <c r="HU27" s="27"/>
      <c r="HV27" s="27"/>
      <c r="HW27" s="27"/>
      <c r="HX27" s="27"/>
      <c r="HY27" s="27"/>
      <c r="HZ27" s="27"/>
      <c r="IA27" s="27"/>
      <c r="IB27" s="27"/>
      <c r="IC27" s="27"/>
      <c r="ID27" s="27"/>
      <c r="IE27" s="27"/>
      <c r="IF27" s="27"/>
      <c r="IG27" s="27"/>
      <c r="IH27" s="27"/>
      <c r="II27" s="27"/>
      <c r="IJ27" s="27"/>
      <c r="IK27" s="27"/>
      <c r="IL27" s="27"/>
      <c r="IM27" s="27"/>
      <c r="IN27" s="27"/>
      <c r="IO27" s="27"/>
      <c r="IP27" s="27"/>
      <c r="IQ27" s="27"/>
      <c r="IR27" s="27"/>
      <c r="IS27" s="27"/>
    </row>
    <row r="28" spans="1:253" s="43" customFormat="1" ht="18" customHeight="1" x14ac:dyDescent="0.15">
      <c r="A28" s="924"/>
      <c r="B28" s="151" t="s">
        <v>367</v>
      </c>
      <c r="C28" s="598" t="s">
        <v>541</v>
      </c>
      <c r="D28" s="510"/>
      <c r="E28" s="748" t="s">
        <v>444</v>
      </c>
      <c r="F28" s="742"/>
      <c r="G28" s="321">
        <v>450</v>
      </c>
      <c r="H28" s="337"/>
      <c r="I28" s="741" t="s">
        <v>372</v>
      </c>
      <c r="J28" s="748"/>
      <c r="K28" s="742"/>
      <c r="L28" s="960" t="s">
        <v>602</v>
      </c>
      <c r="M28" s="961"/>
      <c r="N28" s="372"/>
      <c r="O28" s="113"/>
      <c r="P28" s="302"/>
      <c r="Q28" s="336"/>
      <c r="R28" s="73"/>
      <c r="S28" s="839"/>
      <c r="T28" s="840"/>
      <c r="U28" s="163"/>
      <c r="V28" s="547" t="s">
        <v>518</v>
      </c>
      <c r="W28" s="598" t="s">
        <v>541</v>
      </c>
      <c r="X28" s="336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  <c r="BB28" s="27"/>
      <c r="BC28" s="27"/>
      <c r="BD28" s="27"/>
      <c r="BE28" s="27"/>
      <c r="BF28" s="27"/>
      <c r="BG28" s="27"/>
      <c r="BH28" s="27"/>
      <c r="BI28" s="27"/>
      <c r="BJ28" s="27"/>
      <c r="BK28" s="27"/>
      <c r="BL28" s="27"/>
      <c r="BM28" s="27"/>
      <c r="BN28" s="27"/>
      <c r="BO28" s="27"/>
      <c r="BP28" s="27"/>
      <c r="BQ28" s="27"/>
      <c r="BR28" s="27"/>
      <c r="BS28" s="27"/>
      <c r="BT28" s="27"/>
      <c r="BU28" s="27"/>
      <c r="BV28" s="27"/>
      <c r="BW28" s="27"/>
      <c r="BX28" s="27"/>
      <c r="BY28" s="27"/>
      <c r="BZ28" s="27"/>
      <c r="CA28" s="27"/>
      <c r="CB28" s="27"/>
      <c r="CC28" s="27"/>
      <c r="CD28" s="27"/>
      <c r="CE28" s="27"/>
      <c r="CF28" s="27"/>
      <c r="CG28" s="27"/>
      <c r="CH28" s="27"/>
      <c r="CI28" s="27"/>
      <c r="CJ28" s="27"/>
      <c r="CK28" s="27"/>
      <c r="CL28" s="27"/>
      <c r="CM28" s="27"/>
      <c r="CN28" s="27"/>
      <c r="CO28" s="27"/>
      <c r="CP28" s="27"/>
      <c r="CQ28" s="27"/>
      <c r="CR28" s="27"/>
      <c r="CS28" s="27"/>
      <c r="CT28" s="27"/>
      <c r="CU28" s="27"/>
      <c r="CV28" s="27"/>
      <c r="CW28" s="27"/>
      <c r="CX28" s="27"/>
      <c r="CY28" s="27"/>
      <c r="CZ28" s="27"/>
      <c r="DA28" s="27"/>
      <c r="DB28" s="27"/>
      <c r="DC28" s="27"/>
      <c r="DD28" s="27"/>
      <c r="DE28" s="27"/>
      <c r="DF28" s="27"/>
      <c r="DG28" s="27"/>
      <c r="DH28" s="27"/>
      <c r="DI28" s="27"/>
      <c r="DJ28" s="27"/>
      <c r="DK28" s="27"/>
      <c r="DL28" s="27"/>
      <c r="DM28" s="27"/>
      <c r="DN28" s="27"/>
      <c r="DO28" s="27"/>
      <c r="DP28" s="27"/>
      <c r="DQ28" s="27"/>
      <c r="DR28" s="27"/>
      <c r="DS28" s="27"/>
      <c r="DT28" s="27"/>
      <c r="DU28" s="27"/>
      <c r="DV28" s="27"/>
      <c r="DW28" s="27"/>
      <c r="DX28" s="27"/>
      <c r="DY28" s="27"/>
      <c r="DZ28" s="27"/>
      <c r="EA28" s="27"/>
      <c r="EB28" s="27"/>
      <c r="EC28" s="27"/>
      <c r="ED28" s="27"/>
      <c r="EE28" s="27"/>
      <c r="EF28" s="27"/>
      <c r="EG28" s="27"/>
      <c r="EH28" s="27"/>
      <c r="EI28" s="27"/>
      <c r="EJ28" s="27"/>
      <c r="EK28" s="27"/>
      <c r="EL28" s="27"/>
      <c r="EM28" s="27"/>
      <c r="EN28" s="27"/>
      <c r="EO28" s="27"/>
      <c r="EP28" s="27"/>
      <c r="EQ28" s="27"/>
      <c r="ER28" s="27"/>
      <c r="ES28" s="27"/>
      <c r="ET28" s="27"/>
      <c r="EU28" s="27"/>
      <c r="EV28" s="27"/>
      <c r="EW28" s="27"/>
      <c r="EX28" s="27"/>
      <c r="EY28" s="27"/>
      <c r="EZ28" s="27"/>
      <c r="FA28" s="27"/>
      <c r="FB28" s="27"/>
      <c r="FC28" s="27"/>
      <c r="FD28" s="27"/>
      <c r="FE28" s="27"/>
      <c r="FF28" s="27"/>
      <c r="FG28" s="27"/>
      <c r="FH28" s="27"/>
      <c r="FI28" s="27"/>
      <c r="FJ28" s="27"/>
      <c r="FK28" s="27"/>
      <c r="FL28" s="27"/>
      <c r="FM28" s="27"/>
      <c r="FN28" s="27"/>
      <c r="FO28" s="27"/>
      <c r="FP28" s="27"/>
      <c r="FQ28" s="27"/>
      <c r="FR28" s="27"/>
      <c r="FS28" s="27"/>
      <c r="FT28" s="27"/>
      <c r="FU28" s="27"/>
      <c r="FV28" s="27"/>
      <c r="FW28" s="27"/>
      <c r="FX28" s="27"/>
      <c r="FY28" s="27"/>
      <c r="FZ28" s="27"/>
      <c r="GA28" s="27"/>
      <c r="GB28" s="27"/>
      <c r="GC28" s="27"/>
      <c r="GD28" s="27"/>
      <c r="GE28" s="27"/>
      <c r="GF28" s="27"/>
      <c r="GG28" s="27"/>
      <c r="GH28" s="27"/>
      <c r="GI28" s="27"/>
      <c r="GJ28" s="27"/>
      <c r="GK28" s="27"/>
      <c r="GL28" s="27"/>
      <c r="GM28" s="27"/>
      <c r="GN28" s="27"/>
      <c r="GO28" s="27"/>
      <c r="GP28" s="27"/>
      <c r="GQ28" s="27"/>
      <c r="GR28" s="27"/>
      <c r="GS28" s="27"/>
      <c r="GT28" s="27"/>
      <c r="GU28" s="27"/>
      <c r="GV28" s="27"/>
      <c r="GW28" s="27"/>
      <c r="GX28" s="27"/>
      <c r="GY28" s="27"/>
      <c r="GZ28" s="27"/>
      <c r="HA28" s="27"/>
      <c r="HB28" s="27"/>
      <c r="HC28" s="27"/>
      <c r="HD28" s="27"/>
      <c r="HE28" s="27"/>
      <c r="HF28" s="27"/>
      <c r="HG28" s="27"/>
      <c r="HH28" s="27"/>
      <c r="HI28" s="27"/>
      <c r="HJ28" s="27"/>
      <c r="HK28" s="27"/>
      <c r="HL28" s="27"/>
      <c r="HM28" s="27"/>
      <c r="HN28" s="27"/>
      <c r="HO28" s="27"/>
      <c r="HP28" s="27"/>
      <c r="HQ28" s="27"/>
      <c r="HR28" s="27"/>
      <c r="HS28" s="27"/>
      <c r="HT28" s="27"/>
      <c r="HU28" s="27"/>
      <c r="HV28" s="27"/>
      <c r="HW28" s="27"/>
      <c r="HX28" s="27"/>
      <c r="HY28" s="27"/>
      <c r="HZ28" s="27"/>
      <c r="IA28" s="27"/>
      <c r="IB28" s="27"/>
      <c r="IC28" s="27"/>
      <c r="ID28" s="27"/>
      <c r="IE28" s="27"/>
      <c r="IF28" s="27"/>
      <c r="IG28" s="27"/>
      <c r="IH28" s="27"/>
      <c r="II28" s="27"/>
      <c r="IJ28" s="27"/>
      <c r="IK28" s="27"/>
      <c r="IL28" s="27"/>
      <c r="IM28" s="27"/>
      <c r="IN28" s="27"/>
      <c r="IO28" s="27"/>
      <c r="IP28" s="27"/>
      <c r="IQ28" s="27"/>
      <c r="IR28" s="27"/>
      <c r="IS28" s="27"/>
    </row>
    <row r="29" spans="1:253" s="43" customFormat="1" ht="18" customHeight="1" x14ac:dyDescent="0.15">
      <c r="A29" s="924"/>
      <c r="B29" s="151" t="s">
        <v>368</v>
      </c>
      <c r="C29" s="321">
        <v>720</v>
      </c>
      <c r="D29" s="320"/>
      <c r="E29" s="748" t="s">
        <v>57</v>
      </c>
      <c r="F29" s="742"/>
      <c r="G29" s="302" t="s">
        <v>459</v>
      </c>
      <c r="H29" s="455"/>
      <c r="I29" s="741" t="s">
        <v>303</v>
      </c>
      <c r="J29" s="748"/>
      <c r="K29" s="742"/>
      <c r="L29" s="836">
        <v>40</v>
      </c>
      <c r="M29" s="837"/>
      <c r="N29" s="322"/>
      <c r="O29" s="113" t="s">
        <v>375</v>
      </c>
      <c r="P29" s="302">
        <v>30</v>
      </c>
      <c r="Q29" s="337"/>
      <c r="R29" s="73"/>
      <c r="S29" s="839"/>
      <c r="T29" s="840"/>
      <c r="U29" s="163"/>
      <c r="V29" s="113" t="s">
        <v>375</v>
      </c>
      <c r="W29" s="302">
        <v>50</v>
      </c>
      <c r="X29" s="33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7"/>
      <c r="AS29" s="27"/>
      <c r="AT29" s="27"/>
      <c r="AU29" s="27"/>
      <c r="AV29" s="27"/>
      <c r="AW29" s="27"/>
      <c r="AX29" s="27"/>
      <c r="AY29" s="27"/>
      <c r="AZ29" s="27"/>
      <c r="BA29" s="27"/>
      <c r="BB29" s="27"/>
      <c r="BC29" s="27"/>
      <c r="BD29" s="27"/>
      <c r="BE29" s="27"/>
      <c r="BF29" s="27"/>
      <c r="BG29" s="27"/>
      <c r="BH29" s="27"/>
      <c r="BI29" s="27"/>
      <c r="BJ29" s="27"/>
      <c r="BK29" s="27"/>
      <c r="BL29" s="27"/>
      <c r="BM29" s="27"/>
      <c r="BN29" s="27"/>
      <c r="BO29" s="27"/>
      <c r="BP29" s="27"/>
      <c r="BQ29" s="27"/>
      <c r="BR29" s="27"/>
      <c r="BS29" s="27"/>
      <c r="BT29" s="27"/>
      <c r="BU29" s="27"/>
      <c r="BV29" s="27"/>
      <c r="BW29" s="27"/>
      <c r="BX29" s="27"/>
      <c r="BY29" s="27"/>
      <c r="BZ29" s="27"/>
      <c r="CA29" s="27"/>
      <c r="CB29" s="27"/>
      <c r="CC29" s="27"/>
      <c r="CD29" s="27"/>
      <c r="CE29" s="27"/>
      <c r="CF29" s="27"/>
      <c r="CG29" s="27"/>
      <c r="CH29" s="27"/>
      <c r="CI29" s="27"/>
      <c r="CJ29" s="27"/>
      <c r="CK29" s="27"/>
      <c r="CL29" s="27"/>
      <c r="CM29" s="27"/>
      <c r="CN29" s="27"/>
      <c r="CO29" s="27"/>
      <c r="CP29" s="27"/>
      <c r="CQ29" s="27"/>
      <c r="CR29" s="27"/>
      <c r="CS29" s="27"/>
      <c r="CT29" s="27"/>
      <c r="CU29" s="27"/>
      <c r="CV29" s="27"/>
      <c r="CW29" s="27"/>
      <c r="CX29" s="27"/>
      <c r="CY29" s="27"/>
      <c r="CZ29" s="27"/>
      <c r="DA29" s="27"/>
      <c r="DB29" s="27"/>
      <c r="DC29" s="27"/>
      <c r="DD29" s="27"/>
      <c r="DE29" s="27"/>
      <c r="DF29" s="27"/>
      <c r="DG29" s="27"/>
      <c r="DH29" s="27"/>
      <c r="DI29" s="27"/>
      <c r="DJ29" s="27"/>
      <c r="DK29" s="27"/>
      <c r="DL29" s="27"/>
      <c r="DM29" s="27"/>
      <c r="DN29" s="27"/>
      <c r="DO29" s="27"/>
      <c r="DP29" s="27"/>
      <c r="DQ29" s="27"/>
      <c r="DR29" s="27"/>
      <c r="DS29" s="27"/>
      <c r="DT29" s="27"/>
      <c r="DU29" s="27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27"/>
      <c r="FI29" s="27"/>
      <c r="FJ29" s="27"/>
      <c r="FK29" s="27"/>
      <c r="FL29" s="27"/>
      <c r="FM29" s="27"/>
      <c r="FN29" s="27"/>
      <c r="FO29" s="27"/>
      <c r="FP29" s="27"/>
      <c r="FQ29" s="27"/>
      <c r="FR29" s="27"/>
      <c r="FS29" s="27"/>
      <c r="FT29" s="27"/>
      <c r="FU29" s="27"/>
      <c r="FV29" s="27"/>
      <c r="FW29" s="27"/>
      <c r="FX29" s="27"/>
      <c r="FY29" s="27"/>
      <c r="FZ29" s="27"/>
      <c r="GA29" s="27"/>
      <c r="GB29" s="27"/>
      <c r="GC29" s="27"/>
      <c r="GD29" s="27"/>
      <c r="GE29" s="27"/>
      <c r="GF29" s="27"/>
      <c r="GG29" s="27"/>
      <c r="GH29" s="27"/>
      <c r="GI29" s="27"/>
      <c r="GJ29" s="27"/>
      <c r="GK29" s="27"/>
      <c r="GL29" s="27"/>
      <c r="GM29" s="27"/>
      <c r="GN29" s="27"/>
      <c r="GO29" s="27"/>
      <c r="GP29" s="27"/>
      <c r="GQ29" s="27"/>
      <c r="GR29" s="27"/>
      <c r="GS29" s="27"/>
      <c r="GT29" s="27"/>
      <c r="GU29" s="27"/>
      <c r="GV29" s="27"/>
      <c r="GW29" s="27"/>
      <c r="GX29" s="27"/>
      <c r="GY29" s="27"/>
      <c r="GZ29" s="27"/>
      <c r="HA29" s="27"/>
      <c r="HB29" s="27"/>
      <c r="HC29" s="27"/>
      <c r="HD29" s="27"/>
      <c r="HE29" s="27"/>
      <c r="HF29" s="27"/>
      <c r="HG29" s="27"/>
      <c r="HH29" s="27"/>
      <c r="HI29" s="27"/>
      <c r="HJ29" s="27"/>
      <c r="HK29" s="27"/>
      <c r="HL29" s="27"/>
      <c r="HM29" s="27"/>
      <c r="HN29" s="27"/>
      <c r="HO29" s="27"/>
      <c r="HP29" s="27"/>
      <c r="HQ29" s="27"/>
      <c r="HR29" s="27"/>
      <c r="HS29" s="27"/>
      <c r="HT29" s="27"/>
      <c r="HU29" s="27"/>
      <c r="HV29" s="27"/>
      <c r="HW29" s="27"/>
      <c r="HX29" s="27"/>
      <c r="HY29" s="27"/>
      <c r="HZ29" s="27"/>
      <c r="IA29" s="27"/>
      <c r="IB29" s="27"/>
      <c r="IC29" s="27"/>
      <c r="ID29" s="27"/>
      <c r="IE29" s="27"/>
      <c r="IF29" s="27"/>
      <c r="IG29" s="27"/>
      <c r="IH29" s="27"/>
      <c r="II29" s="27"/>
      <c r="IJ29" s="27"/>
      <c r="IK29" s="27"/>
      <c r="IL29" s="27"/>
      <c r="IM29" s="27"/>
      <c r="IN29" s="27"/>
      <c r="IO29" s="27"/>
      <c r="IP29" s="27"/>
      <c r="IQ29" s="27"/>
      <c r="IR29" s="27"/>
      <c r="IS29" s="27"/>
    </row>
    <row r="30" spans="1:253" s="43" customFormat="1" ht="18" customHeight="1" x14ac:dyDescent="0.15">
      <c r="A30" s="924"/>
      <c r="B30" s="151"/>
      <c r="C30" s="153"/>
      <c r="D30" s="200"/>
      <c r="E30" s="748"/>
      <c r="F30" s="742"/>
      <c r="G30" s="155"/>
      <c r="H30" s="518"/>
      <c r="I30" s="741"/>
      <c r="J30" s="748"/>
      <c r="K30" s="742"/>
      <c r="L30" s="839"/>
      <c r="M30" s="840"/>
      <c r="N30" s="200"/>
      <c r="O30" s="113"/>
      <c r="P30" s="302"/>
      <c r="Q30" s="344"/>
      <c r="R30" s="73"/>
      <c r="S30" s="839"/>
      <c r="T30" s="840"/>
      <c r="U30" s="163"/>
      <c r="V30" s="113"/>
      <c r="W30" s="302"/>
      <c r="X30" s="344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27"/>
      <c r="BB30" s="27"/>
      <c r="BC30" s="27"/>
      <c r="BD30" s="27"/>
      <c r="BE30" s="27"/>
      <c r="BF30" s="27"/>
      <c r="BG30" s="27"/>
      <c r="BH30" s="27"/>
      <c r="BI30" s="27"/>
      <c r="BJ30" s="27"/>
      <c r="BK30" s="27"/>
      <c r="BL30" s="27"/>
      <c r="BM30" s="27"/>
      <c r="BN30" s="27"/>
      <c r="BO30" s="27"/>
      <c r="BP30" s="27"/>
      <c r="BQ30" s="27"/>
      <c r="BR30" s="27"/>
      <c r="BS30" s="27"/>
      <c r="BT30" s="27"/>
      <c r="BU30" s="27"/>
      <c r="BV30" s="27"/>
      <c r="BW30" s="27"/>
      <c r="BX30" s="27"/>
      <c r="BY30" s="27"/>
      <c r="BZ30" s="27"/>
      <c r="CA30" s="27"/>
      <c r="CB30" s="27"/>
      <c r="CC30" s="27"/>
      <c r="CD30" s="27"/>
      <c r="CE30" s="27"/>
      <c r="CF30" s="27"/>
      <c r="CG30" s="27"/>
      <c r="CH30" s="27"/>
      <c r="CI30" s="27"/>
      <c r="CJ30" s="27"/>
      <c r="CK30" s="27"/>
      <c r="CL30" s="27"/>
      <c r="CM30" s="27"/>
      <c r="CN30" s="27"/>
      <c r="CO30" s="27"/>
      <c r="CP30" s="27"/>
      <c r="CQ30" s="27"/>
      <c r="CR30" s="27"/>
      <c r="CS30" s="27"/>
      <c r="CT30" s="27"/>
      <c r="CU30" s="27"/>
      <c r="CV30" s="27"/>
      <c r="CW30" s="27"/>
      <c r="CX30" s="27"/>
      <c r="CY30" s="27"/>
      <c r="CZ30" s="27"/>
      <c r="DA30" s="27"/>
      <c r="DB30" s="27"/>
      <c r="DC30" s="27"/>
      <c r="DD30" s="27"/>
      <c r="DE30" s="27"/>
      <c r="DF30" s="27"/>
      <c r="DG30" s="27"/>
      <c r="DH30" s="27"/>
      <c r="DI30" s="27"/>
      <c r="DJ30" s="27"/>
      <c r="DK30" s="27"/>
      <c r="DL30" s="27"/>
      <c r="DM30" s="27"/>
      <c r="DN30" s="27"/>
      <c r="DO30" s="27"/>
      <c r="DP30" s="27"/>
      <c r="DQ30" s="27"/>
      <c r="DR30" s="27"/>
      <c r="DS30" s="27"/>
      <c r="DT30" s="27"/>
      <c r="DU30" s="27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27"/>
      <c r="FH30" s="27"/>
      <c r="FI30" s="27"/>
      <c r="FJ30" s="27"/>
      <c r="FK30" s="27"/>
      <c r="FL30" s="27"/>
      <c r="FM30" s="27"/>
      <c r="FN30" s="27"/>
      <c r="FO30" s="27"/>
      <c r="FP30" s="27"/>
      <c r="FQ30" s="27"/>
      <c r="FR30" s="27"/>
      <c r="FS30" s="27"/>
      <c r="FT30" s="27"/>
      <c r="FU30" s="27"/>
      <c r="FV30" s="27"/>
      <c r="FW30" s="27"/>
      <c r="FX30" s="27"/>
      <c r="FY30" s="27"/>
      <c r="FZ30" s="27"/>
      <c r="GA30" s="27"/>
      <c r="GB30" s="27"/>
      <c r="GC30" s="27"/>
      <c r="GD30" s="27"/>
      <c r="GE30" s="27"/>
      <c r="GF30" s="27"/>
      <c r="GG30" s="27"/>
      <c r="GH30" s="27"/>
      <c r="GI30" s="27"/>
      <c r="GJ30" s="27"/>
      <c r="GK30" s="27"/>
      <c r="GL30" s="27"/>
      <c r="GM30" s="27"/>
      <c r="GN30" s="27"/>
      <c r="GO30" s="27"/>
      <c r="GP30" s="27"/>
      <c r="GQ30" s="27"/>
      <c r="GR30" s="27"/>
      <c r="GS30" s="27"/>
      <c r="GT30" s="27"/>
      <c r="GU30" s="27"/>
      <c r="GV30" s="27"/>
      <c r="GW30" s="27"/>
      <c r="GX30" s="27"/>
      <c r="GY30" s="27"/>
      <c r="GZ30" s="27"/>
      <c r="HA30" s="27"/>
      <c r="HB30" s="27"/>
      <c r="HC30" s="27"/>
      <c r="HD30" s="27"/>
      <c r="HE30" s="27"/>
      <c r="HF30" s="27"/>
      <c r="HG30" s="27"/>
      <c r="HH30" s="27"/>
      <c r="HI30" s="27"/>
      <c r="HJ30" s="27"/>
      <c r="HK30" s="27"/>
      <c r="HL30" s="27"/>
      <c r="HM30" s="27"/>
      <c r="HN30" s="27"/>
      <c r="HO30" s="27"/>
      <c r="HP30" s="27"/>
      <c r="HQ30" s="27"/>
      <c r="HR30" s="27"/>
      <c r="HS30" s="27"/>
      <c r="HT30" s="27"/>
      <c r="HU30" s="27"/>
      <c r="HV30" s="27"/>
      <c r="HW30" s="27"/>
      <c r="HX30" s="27"/>
      <c r="HY30" s="27"/>
      <c r="HZ30" s="27"/>
      <c r="IA30" s="27"/>
      <c r="IB30" s="27"/>
      <c r="IC30" s="27"/>
      <c r="ID30" s="27"/>
      <c r="IE30" s="27"/>
      <c r="IF30" s="27"/>
      <c r="IG30" s="27"/>
      <c r="IH30" s="27"/>
      <c r="II30" s="27"/>
      <c r="IJ30" s="27"/>
      <c r="IK30" s="27"/>
      <c r="IL30" s="27"/>
      <c r="IM30" s="27"/>
      <c r="IN30" s="27"/>
      <c r="IO30" s="27"/>
      <c r="IP30" s="27"/>
      <c r="IQ30" s="27"/>
      <c r="IR30" s="27"/>
      <c r="IS30" s="27"/>
    </row>
    <row r="31" spans="1:253" s="43" customFormat="1" ht="18" customHeight="1" thickBot="1" x14ac:dyDescent="0.2">
      <c r="A31" s="924"/>
      <c r="B31" s="152" t="s">
        <v>299</v>
      </c>
      <c r="C31" s="973" t="s">
        <v>91</v>
      </c>
      <c r="D31" s="974"/>
      <c r="E31" s="758"/>
      <c r="F31" s="754"/>
      <c r="G31" s="156"/>
      <c r="H31" s="522"/>
      <c r="I31" s="753" t="s">
        <v>299</v>
      </c>
      <c r="J31" s="758"/>
      <c r="K31" s="754"/>
      <c r="L31" s="970" t="s">
        <v>144</v>
      </c>
      <c r="M31" s="971"/>
      <c r="N31" s="972"/>
      <c r="O31" s="144" t="s">
        <v>299</v>
      </c>
      <c r="P31" s="970" t="s">
        <v>144</v>
      </c>
      <c r="Q31" s="971"/>
      <c r="R31" s="152" t="s">
        <v>299</v>
      </c>
      <c r="S31" s="970" t="s">
        <v>91</v>
      </c>
      <c r="T31" s="971"/>
      <c r="U31" s="972"/>
      <c r="V31" s="144"/>
      <c r="W31" s="323"/>
      <c r="X31" s="34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27"/>
      <c r="AS31" s="27"/>
      <c r="AT31" s="27"/>
      <c r="AU31" s="27"/>
      <c r="AV31" s="27"/>
      <c r="AW31" s="27"/>
      <c r="AX31" s="27"/>
      <c r="AY31" s="27"/>
      <c r="AZ31" s="27"/>
      <c r="BA31" s="27"/>
      <c r="BB31" s="27"/>
      <c r="BC31" s="27"/>
      <c r="BD31" s="27"/>
      <c r="BE31" s="27"/>
      <c r="BF31" s="27"/>
      <c r="BG31" s="27"/>
      <c r="BH31" s="27"/>
      <c r="BI31" s="27"/>
      <c r="BJ31" s="27"/>
      <c r="BK31" s="27"/>
      <c r="BL31" s="27"/>
      <c r="BM31" s="27"/>
      <c r="BN31" s="27"/>
      <c r="BO31" s="27"/>
      <c r="BP31" s="27"/>
      <c r="BQ31" s="27"/>
      <c r="BR31" s="27"/>
      <c r="BS31" s="27"/>
      <c r="BT31" s="27"/>
      <c r="BU31" s="27"/>
      <c r="BV31" s="27"/>
      <c r="BW31" s="27"/>
      <c r="BX31" s="27"/>
      <c r="BY31" s="27"/>
      <c r="BZ31" s="27"/>
      <c r="CA31" s="27"/>
      <c r="CB31" s="27"/>
      <c r="CC31" s="27"/>
      <c r="CD31" s="27"/>
      <c r="CE31" s="27"/>
      <c r="CF31" s="27"/>
      <c r="CG31" s="27"/>
      <c r="CH31" s="27"/>
      <c r="CI31" s="27"/>
      <c r="CJ31" s="27"/>
      <c r="CK31" s="27"/>
      <c r="CL31" s="27"/>
      <c r="CM31" s="27"/>
      <c r="CN31" s="27"/>
      <c r="CO31" s="27"/>
      <c r="CP31" s="27"/>
      <c r="CQ31" s="27"/>
      <c r="CR31" s="27"/>
      <c r="CS31" s="27"/>
      <c r="CT31" s="27"/>
      <c r="CU31" s="27"/>
      <c r="CV31" s="27"/>
      <c r="CW31" s="27"/>
      <c r="CX31" s="27"/>
      <c r="CY31" s="27"/>
      <c r="CZ31" s="27"/>
      <c r="DA31" s="27"/>
      <c r="DB31" s="27"/>
      <c r="DC31" s="27"/>
      <c r="DD31" s="27"/>
      <c r="DE31" s="27"/>
      <c r="DF31" s="27"/>
      <c r="DG31" s="27"/>
      <c r="DH31" s="27"/>
      <c r="DI31" s="27"/>
      <c r="DJ31" s="27"/>
      <c r="DK31" s="27"/>
      <c r="DL31" s="27"/>
      <c r="DM31" s="27"/>
      <c r="DN31" s="27"/>
      <c r="DO31" s="27"/>
      <c r="DP31" s="27"/>
      <c r="DQ31" s="27"/>
      <c r="DR31" s="27"/>
      <c r="DS31" s="27"/>
      <c r="DT31" s="27"/>
      <c r="DU31" s="27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27"/>
      <c r="FH31" s="27"/>
      <c r="FI31" s="27"/>
      <c r="FJ31" s="27"/>
      <c r="FK31" s="27"/>
      <c r="FL31" s="27"/>
      <c r="FM31" s="27"/>
      <c r="FN31" s="27"/>
      <c r="FO31" s="27"/>
      <c r="FP31" s="27"/>
      <c r="FQ31" s="27"/>
      <c r="FR31" s="27"/>
      <c r="FS31" s="27"/>
      <c r="FT31" s="27"/>
      <c r="FU31" s="27"/>
      <c r="FV31" s="27"/>
      <c r="FW31" s="27"/>
      <c r="FX31" s="27"/>
      <c r="FY31" s="27"/>
      <c r="FZ31" s="27"/>
      <c r="GA31" s="27"/>
      <c r="GB31" s="27"/>
      <c r="GC31" s="27"/>
      <c r="GD31" s="27"/>
      <c r="GE31" s="27"/>
      <c r="GF31" s="27"/>
      <c r="GG31" s="27"/>
      <c r="GH31" s="27"/>
      <c r="GI31" s="27"/>
      <c r="GJ31" s="27"/>
      <c r="GK31" s="27"/>
      <c r="GL31" s="27"/>
      <c r="GM31" s="27"/>
      <c r="GN31" s="27"/>
      <c r="GO31" s="27"/>
      <c r="GP31" s="27"/>
      <c r="GQ31" s="27"/>
      <c r="GR31" s="27"/>
      <c r="GS31" s="27"/>
      <c r="GT31" s="27"/>
      <c r="GU31" s="27"/>
      <c r="GV31" s="27"/>
      <c r="GW31" s="27"/>
      <c r="GX31" s="27"/>
      <c r="GY31" s="27"/>
      <c r="GZ31" s="27"/>
      <c r="HA31" s="27"/>
      <c r="HB31" s="27"/>
      <c r="HC31" s="27"/>
      <c r="HD31" s="27"/>
      <c r="HE31" s="27"/>
      <c r="HF31" s="27"/>
      <c r="HG31" s="27"/>
      <c r="HH31" s="27"/>
      <c r="HI31" s="27"/>
      <c r="HJ31" s="27"/>
      <c r="HK31" s="27"/>
      <c r="HL31" s="27"/>
      <c r="HM31" s="27"/>
      <c r="HN31" s="27"/>
      <c r="HO31" s="27"/>
      <c r="HP31" s="27"/>
      <c r="HQ31" s="27"/>
      <c r="HR31" s="27"/>
      <c r="HS31" s="27"/>
      <c r="HT31" s="27"/>
      <c r="HU31" s="27"/>
      <c r="HV31" s="27"/>
      <c r="HW31" s="27"/>
      <c r="HX31" s="27"/>
      <c r="HY31" s="27"/>
      <c r="HZ31" s="27"/>
      <c r="IA31" s="27"/>
      <c r="IB31" s="27"/>
      <c r="IC31" s="27"/>
      <c r="ID31" s="27"/>
      <c r="IE31" s="27"/>
      <c r="IF31" s="27"/>
      <c r="IG31" s="27"/>
      <c r="IH31" s="27"/>
      <c r="II31" s="27"/>
      <c r="IJ31" s="27"/>
      <c r="IK31" s="27"/>
      <c r="IL31" s="27"/>
      <c r="IM31" s="27"/>
      <c r="IN31" s="27"/>
      <c r="IO31" s="27"/>
      <c r="IP31" s="27"/>
      <c r="IQ31" s="27"/>
      <c r="IR31" s="27"/>
      <c r="IS31" s="27"/>
    </row>
    <row r="32" spans="1:253" s="212" customFormat="1" ht="18" customHeight="1" thickTop="1" x14ac:dyDescent="0.15">
      <c r="A32" s="463">
        <f>SUM(C32+G32+L32+P32+S32+W32)</f>
        <v>3670</v>
      </c>
      <c r="B32" s="464" t="s">
        <v>9</v>
      </c>
      <c r="C32" s="465">
        <f>SUM(C18:C29)</f>
        <v>2390</v>
      </c>
      <c r="D32" s="466">
        <f>SUM(D18:D31)</f>
        <v>0</v>
      </c>
      <c r="E32" s="926" t="s">
        <v>9</v>
      </c>
      <c r="F32" s="927"/>
      <c r="G32" s="465">
        <f>SUM(G18:G29)</f>
        <v>780</v>
      </c>
      <c r="H32" s="514">
        <f>SUM(H18:H31)</f>
        <v>0</v>
      </c>
      <c r="I32" s="925" t="s">
        <v>9</v>
      </c>
      <c r="J32" s="926"/>
      <c r="K32" s="927"/>
      <c r="L32" s="957">
        <f>SUM(L18:L29)</f>
        <v>300</v>
      </c>
      <c r="M32" s="958"/>
      <c r="N32" s="466">
        <f>SUM(N18:N31)</f>
        <v>0</v>
      </c>
      <c r="O32" s="467" t="s">
        <v>9</v>
      </c>
      <c r="P32" s="465">
        <f>SUM(P21:P29)</f>
        <v>50</v>
      </c>
      <c r="Q32" s="468">
        <f>SUM(Q21:Q31)</f>
        <v>0</v>
      </c>
      <c r="R32" s="469"/>
      <c r="S32" s="957"/>
      <c r="T32" s="958"/>
      <c r="U32" s="470"/>
      <c r="V32" s="467" t="s">
        <v>9</v>
      </c>
      <c r="W32" s="471">
        <f>SUM(W18:W29)</f>
        <v>150</v>
      </c>
      <c r="X32" s="462">
        <f>SUM(X18:X29)</f>
        <v>0</v>
      </c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167"/>
      <c r="DH32" s="167"/>
      <c r="DI32" s="167"/>
      <c r="DJ32" s="167"/>
      <c r="DK32" s="167"/>
      <c r="DL32" s="167"/>
      <c r="DM32" s="167"/>
      <c r="DN32" s="167"/>
      <c r="DO32" s="167"/>
      <c r="DP32" s="167"/>
      <c r="DQ32" s="167"/>
      <c r="DR32" s="167"/>
      <c r="DS32" s="167"/>
      <c r="DT32" s="167"/>
      <c r="DU32" s="167"/>
      <c r="DV32" s="167"/>
      <c r="DW32" s="167"/>
      <c r="DX32" s="167"/>
      <c r="DY32" s="167"/>
      <c r="DZ32" s="167"/>
      <c r="EA32" s="167"/>
      <c r="EB32" s="167"/>
      <c r="EC32" s="167"/>
      <c r="ED32" s="167"/>
      <c r="EE32" s="167"/>
      <c r="EF32" s="167"/>
      <c r="EG32" s="167"/>
      <c r="EH32" s="167"/>
      <c r="EI32" s="167"/>
      <c r="EJ32" s="167"/>
      <c r="EK32" s="167"/>
      <c r="EL32" s="167"/>
      <c r="EM32" s="167"/>
      <c r="EN32" s="167"/>
      <c r="EO32" s="167"/>
      <c r="EP32" s="167"/>
      <c r="EQ32" s="167"/>
      <c r="ER32" s="167"/>
      <c r="ES32" s="167"/>
      <c r="ET32" s="167"/>
      <c r="EU32" s="167"/>
      <c r="EV32" s="167"/>
      <c r="EW32" s="167"/>
      <c r="EX32" s="167"/>
      <c r="EY32" s="167"/>
      <c r="EZ32" s="167"/>
      <c r="FA32" s="167"/>
      <c r="FB32" s="167"/>
      <c r="FC32" s="167"/>
      <c r="FD32" s="167"/>
      <c r="FE32" s="167"/>
      <c r="FF32" s="167"/>
      <c r="FG32" s="167"/>
      <c r="FH32" s="167"/>
      <c r="FI32" s="167"/>
      <c r="FJ32" s="167"/>
      <c r="FK32" s="167"/>
      <c r="FL32" s="167"/>
      <c r="FM32" s="167"/>
      <c r="FN32" s="167"/>
      <c r="FO32" s="167"/>
      <c r="FP32" s="167"/>
      <c r="FQ32" s="167"/>
      <c r="FR32" s="167"/>
      <c r="FS32" s="167"/>
      <c r="FT32" s="167"/>
      <c r="FU32" s="167"/>
      <c r="FV32" s="167"/>
      <c r="FW32" s="167"/>
      <c r="FX32" s="167"/>
      <c r="FY32" s="167"/>
      <c r="FZ32" s="167"/>
      <c r="GA32" s="167"/>
      <c r="GB32" s="167"/>
      <c r="GC32" s="167"/>
      <c r="GD32" s="167"/>
      <c r="GE32" s="167"/>
      <c r="GF32" s="167"/>
      <c r="GG32" s="167"/>
      <c r="GH32" s="167"/>
      <c r="GI32" s="167"/>
      <c r="GJ32" s="167"/>
      <c r="GK32" s="167"/>
      <c r="GL32" s="167"/>
      <c r="GM32" s="167"/>
      <c r="GN32" s="167"/>
      <c r="GO32" s="167"/>
      <c r="GP32" s="167"/>
      <c r="GQ32" s="167"/>
      <c r="GR32" s="167"/>
      <c r="GS32" s="167"/>
      <c r="GT32" s="167"/>
      <c r="GU32" s="167"/>
      <c r="GV32" s="167"/>
      <c r="GW32" s="167"/>
      <c r="GX32" s="167"/>
      <c r="GY32" s="167"/>
      <c r="GZ32" s="167"/>
      <c r="HA32" s="167"/>
      <c r="HB32" s="167"/>
      <c r="HC32" s="167"/>
      <c r="HD32" s="167"/>
      <c r="HE32" s="167"/>
      <c r="HF32" s="167"/>
      <c r="HG32" s="167"/>
      <c r="HH32" s="167"/>
      <c r="HI32" s="167"/>
      <c r="HJ32" s="167"/>
      <c r="HK32" s="167"/>
      <c r="HL32" s="167"/>
      <c r="HM32" s="167"/>
      <c r="HN32" s="167"/>
      <c r="HO32" s="167"/>
      <c r="HP32" s="167"/>
      <c r="HQ32" s="167"/>
      <c r="HR32" s="167"/>
      <c r="HS32" s="167"/>
      <c r="HT32" s="167"/>
      <c r="HU32" s="167"/>
      <c r="HV32" s="167"/>
      <c r="HW32" s="167"/>
      <c r="HX32" s="167"/>
      <c r="HY32" s="167"/>
      <c r="HZ32" s="167"/>
      <c r="IA32" s="167"/>
      <c r="IB32" s="167"/>
      <c r="IC32" s="167"/>
      <c r="ID32" s="167"/>
      <c r="IE32" s="167"/>
      <c r="IF32" s="167"/>
      <c r="IG32" s="167"/>
      <c r="IH32" s="167"/>
      <c r="II32" s="167"/>
      <c r="IJ32" s="167"/>
      <c r="IK32" s="167"/>
      <c r="IL32" s="167"/>
      <c r="IM32" s="167"/>
      <c r="IN32" s="167"/>
      <c r="IO32" s="167"/>
      <c r="IP32" s="167"/>
      <c r="IQ32" s="167"/>
      <c r="IR32" s="167"/>
      <c r="IS32" s="167"/>
    </row>
    <row r="33" spans="1:253" s="43" customFormat="1" ht="18" customHeight="1" x14ac:dyDescent="0.15">
      <c r="A33" s="96"/>
      <c r="B33" s="100"/>
      <c r="C33" s="96"/>
      <c r="D33" s="97"/>
      <c r="E33" s="947"/>
      <c r="F33" s="947"/>
      <c r="G33" s="193"/>
      <c r="H33" s="193"/>
      <c r="I33" s="980"/>
      <c r="J33" s="947"/>
      <c r="K33" s="947"/>
      <c r="L33" s="959"/>
      <c r="M33" s="959"/>
      <c r="N33" s="207"/>
      <c r="O33" s="101"/>
      <c r="P33" s="193"/>
      <c r="Q33" s="193"/>
      <c r="R33" s="74"/>
      <c r="S33" s="959"/>
      <c r="T33" s="959"/>
      <c r="U33" s="207"/>
      <c r="V33" s="101"/>
      <c r="W33" s="234"/>
      <c r="X33" s="234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/>
      <c r="AR33" s="27"/>
      <c r="AS33" s="27"/>
      <c r="AT33" s="27"/>
      <c r="AU33" s="27"/>
      <c r="AV33" s="27"/>
      <c r="AW33" s="27"/>
      <c r="AX33" s="27"/>
      <c r="AY33" s="27"/>
      <c r="AZ33" s="27"/>
      <c r="BA33" s="27"/>
      <c r="BB33" s="27"/>
      <c r="BC33" s="27"/>
      <c r="BD33" s="27"/>
      <c r="BE33" s="27"/>
      <c r="BF33" s="27"/>
      <c r="BG33" s="27"/>
      <c r="BH33" s="27"/>
      <c r="BI33" s="27"/>
      <c r="BJ33" s="27"/>
      <c r="BK33" s="27"/>
      <c r="BL33" s="27"/>
      <c r="BM33" s="27"/>
      <c r="BN33" s="27"/>
      <c r="BO33" s="27"/>
      <c r="BP33" s="27"/>
      <c r="BQ33" s="27"/>
      <c r="BR33" s="27"/>
      <c r="BS33" s="27"/>
      <c r="BT33" s="27"/>
      <c r="BU33" s="27"/>
      <c r="BV33" s="27"/>
      <c r="BW33" s="27"/>
      <c r="BX33" s="27"/>
      <c r="BY33" s="27"/>
      <c r="BZ33" s="27"/>
      <c r="CA33" s="27"/>
      <c r="CB33" s="27"/>
      <c r="CC33" s="27"/>
      <c r="CD33" s="27"/>
      <c r="CE33" s="27"/>
      <c r="CF33" s="27"/>
      <c r="CG33" s="27"/>
      <c r="CH33" s="27"/>
      <c r="CI33" s="27"/>
      <c r="CJ33" s="27"/>
      <c r="CK33" s="27"/>
      <c r="CL33" s="27"/>
      <c r="CM33" s="27"/>
      <c r="CN33" s="27"/>
      <c r="CO33" s="27"/>
      <c r="CP33" s="27"/>
      <c r="CQ33" s="27"/>
      <c r="CR33" s="27"/>
      <c r="CS33" s="27"/>
      <c r="CT33" s="27"/>
      <c r="CU33" s="27"/>
      <c r="CV33" s="27"/>
      <c r="CW33" s="27"/>
      <c r="CX33" s="27"/>
      <c r="CY33" s="27"/>
      <c r="CZ33" s="27"/>
      <c r="DA33" s="27"/>
      <c r="DB33" s="27"/>
      <c r="DC33" s="27"/>
      <c r="DD33" s="27"/>
      <c r="DE33" s="27"/>
      <c r="DF33" s="27"/>
      <c r="DG33" s="27"/>
      <c r="DH33" s="27"/>
      <c r="DI33" s="27"/>
      <c r="DJ33" s="27"/>
      <c r="DK33" s="27"/>
      <c r="DL33" s="27"/>
      <c r="DM33" s="27"/>
      <c r="DN33" s="27"/>
      <c r="DO33" s="27"/>
      <c r="DP33" s="27"/>
      <c r="DQ33" s="27"/>
      <c r="DR33" s="27"/>
      <c r="DS33" s="27"/>
      <c r="DT33" s="27"/>
      <c r="DU33" s="27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27"/>
      <c r="EL33" s="27"/>
      <c r="EM33" s="27"/>
      <c r="EN33" s="27"/>
      <c r="EO33" s="27"/>
      <c r="EP33" s="27"/>
      <c r="EQ33" s="27"/>
      <c r="ER33" s="27"/>
      <c r="ES33" s="27"/>
      <c r="ET33" s="27"/>
      <c r="EU33" s="27"/>
      <c r="EV33" s="27"/>
      <c r="EW33" s="27"/>
      <c r="EX33" s="27"/>
      <c r="EY33" s="27"/>
      <c r="EZ33" s="27"/>
      <c r="FA33" s="27"/>
      <c r="FB33" s="27"/>
      <c r="FC33" s="27"/>
      <c r="FD33" s="27"/>
      <c r="FE33" s="27"/>
      <c r="FF33" s="27"/>
      <c r="FG33" s="27"/>
      <c r="FH33" s="27"/>
      <c r="FI33" s="27"/>
      <c r="FJ33" s="27"/>
      <c r="FK33" s="27"/>
      <c r="FL33" s="27"/>
      <c r="FM33" s="27"/>
      <c r="FN33" s="27"/>
      <c r="FO33" s="27"/>
      <c r="FP33" s="27"/>
      <c r="FQ33" s="27"/>
      <c r="FR33" s="27"/>
      <c r="FS33" s="27"/>
      <c r="FT33" s="27"/>
      <c r="FU33" s="27"/>
      <c r="FV33" s="27"/>
      <c r="FW33" s="27"/>
      <c r="FX33" s="27"/>
      <c r="FY33" s="27"/>
      <c r="FZ33" s="27"/>
      <c r="GA33" s="27"/>
      <c r="GB33" s="27"/>
      <c r="GC33" s="27"/>
      <c r="GD33" s="27"/>
      <c r="GE33" s="27"/>
      <c r="GF33" s="27"/>
      <c r="GG33" s="27"/>
      <c r="GH33" s="27"/>
      <c r="GI33" s="27"/>
      <c r="GJ33" s="27"/>
      <c r="GK33" s="27"/>
      <c r="GL33" s="27"/>
      <c r="GM33" s="27"/>
      <c r="GN33" s="27"/>
      <c r="GO33" s="27"/>
      <c r="GP33" s="27"/>
      <c r="GQ33" s="27"/>
      <c r="GR33" s="27"/>
      <c r="GS33" s="27"/>
      <c r="GT33" s="27"/>
      <c r="GU33" s="27"/>
      <c r="GV33" s="27"/>
      <c r="GW33" s="27"/>
      <c r="GX33" s="27"/>
      <c r="GY33" s="27"/>
      <c r="GZ33" s="27"/>
      <c r="HA33" s="27"/>
      <c r="HB33" s="27"/>
      <c r="HC33" s="27"/>
      <c r="HD33" s="27"/>
      <c r="HE33" s="27"/>
      <c r="HF33" s="27"/>
      <c r="HG33" s="27"/>
      <c r="HH33" s="27"/>
      <c r="HI33" s="27"/>
      <c r="HJ33" s="27"/>
      <c r="HK33" s="27"/>
      <c r="HL33" s="27"/>
      <c r="HM33" s="27"/>
      <c r="HN33" s="27"/>
      <c r="HO33" s="27"/>
      <c r="HP33" s="27"/>
      <c r="HQ33" s="27"/>
      <c r="HR33" s="27"/>
      <c r="HS33" s="27"/>
      <c r="HT33" s="27"/>
      <c r="HU33" s="27"/>
      <c r="HV33" s="27"/>
      <c r="HW33" s="27"/>
      <c r="HX33" s="27"/>
      <c r="HY33" s="27"/>
      <c r="HZ33" s="27"/>
      <c r="IA33" s="27"/>
      <c r="IB33" s="27"/>
      <c r="IC33" s="27"/>
      <c r="ID33" s="27"/>
      <c r="IE33" s="27"/>
      <c r="IF33" s="27"/>
      <c r="IG33" s="27"/>
      <c r="IH33" s="27"/>
      <c r="II33" s="27"/>
      <c r="IJ33" s="27"/>
      <c r="IK33" s="27"/>
      <c r="IL33" s="27"/>
      <c r="IM33" s="27"/>
      <c r="IN33" s="27"/>
      <c r="IO33" s="27"/>
      <c r="IP33" s="27"/>
      <c r="IQ33" s="27"/>
      <c r="IR33" s="27"/>
      <c r="IS33" s="27"/>
    </row>
    <row r="34" spans="1:253" s="212" customFormat="1" ht="18" customHeight="1" x14ac:dyDescent="0.15">
      <c r="A34" s="213" t="s">
        <v>120</v>
      </c>
      <c r="B34" s="214" t="s">
        <v>9</v>
      </c>
      <c r="C34" s="301">
        <f>SUM(C17,C32)</f>
        <v>17250</v>
      </c>
      <c r="D34" s="373">
        <f>SUM(D17,D32)</f>
        <v>0</v>
      </c>
      <c r="E34" s="945" t="s">
        <v>9</v>
      </c>
      <c r="F34" s="946"/>
      <c r="G34" s="301">
        <f>SUM(G17,G32)</f>
        <v>7800</v>
      </c>
      <c r="H34" s="520">
        <f>SUM(H17,H32)</f>
        <v>0</v>
      </c>
      <c r="I34" s="944" t="s">
        <v>9</v>
      </c>
      <c r="J34" s="945"/>
      <c r="K34" s="946"/>
      <c r="L34" s="948">
        <f>SUM(L17,L32)</f>
        <v>6130</v>
      </c>
      <c r="M34" s="949"/>
      <c r="N34" s="379">
        <f>SUM(N17,N32)</f>
        <v>0</v>
      </c>
      <c r="O34" s="215" t="s">
        <v>9</v>
      </c>
      <c r="P34" s="301">
        <f>SUM(P17,P32)</f>
        <v>1830</v>
      </c>
      <c r="Q34" s="384">
        <f>SUM(Q17,Q32)</f>
        <v>0</v>
      </c>
      <c r="R34" s="214" t="s">
        <v>9</v>
      </c>
      <c r="S34" s="948">
        <f>SUM(S17)</f>
        <v>380</v>
      </c>
      <c r="T34" s="949"/>
      <c r="U34" s="385">
        <f>SUM(U17)</f>
        <v>0</v>
      </c>
      <c r="V34" s="215" t="s">
        <v>9</v>
      </c>
      <c r="W34" s="301">
        <f>SUM(W17,W32)</f>
        <v>1340</v>
      </c>
      <c r="X34" s="384">
        <f>SUM(X17,X32)</f>
        <v>0</v>
      </c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167"/>
      <c r="DH34" s="167"/>
      <c r="DI34" s="167"/>
      <c r="DJ34" s="167"/>
      <c r="DK34" s="167"/>
      <c r="DL34" s="167"/>
      <c r="DM34" s="167"/>
      <c r="DN34" s="167"/>
      <c r="DO34" s="167"/>
      <c r="DP34" s="167"/>
      <c r="DQ34" s="167"/>
      <c r="DR34" s="167"/>
      <c r="DS34" s="167"/>
      <c r="DT34" s="167"/>
      <c r="DU34" s="167"/>
      <c r="DV34" s="167"/>
      <c r="DW34" s="167"/>
      <c r="DX34" s="167"/>
      <c r="DY34" s="167"/>
      <c r="DZ34" s="167"/>
      <c r="EA34" s="167"/>
      <c r="EB34" s="167"/>
      <c r="EC34" s="167"/>
      <c r="ED34" s="167"/>
      <c r="EE34" s="167"/>
      <c r="EF34" s="167"/>
      <c r="EG34" s="167"/>
      <c r="EH34" s="167"/>
      <c r="EI34" s="167"/>
      <c r="EJ34" s="167"/>
      <c r="EK34" s="167"/>
      <c r="EL34" s="167"/>
      <c r="EM34" s="167"/>
      <c r="EN34" s="167"/>
      <c r="EO34" s="167"/>
      <c r="EP34" s="167"/>
      <c r="EQ34" s="167"/>
      <c r="ER34" s="167"/>
      <c r="ES34" s="167"/>
      <c r="ET34" s="167"/>
      <c r="EU34" s="167"/>
      <c r="EV34" s="167"/>
      <c r="EW34" s="167"/>
      <c r="EX34" s="167"/>
      <c r="EY34" s="167"/>
      <c r="EZ34" s="167"/>
      <c r="FA34" s="167"/>
      <c r="FB34" s="167"/>
      <c r="FC34" s="167"/>
      <c r="FD34" s="167"/>
      <c r="FE34" s="167"/>
      <c r="FF34" s="167"/>
      <c r="FG34" s="167"/>
      <c r="FH34" s="167"/>
      <c r="FI34" s="167"/>
      <c r="FJ34" s="167"/>
      <c r="FK34" s="167"/>
      <c r="FL34" s="167"/>
      <c r="FM34" s="167"/>
      <c r="FN34" s="167"/>
      <c r="FO34" s="167"/>
      <c r="FP34" s="167"/>
      <c r="FQ34" s="167"/>
      <c r="FR34" s="167"/>
      <c r="FS34" s="167"/>
      <c r="FT34" s="167"/>
      <c r="FU34" s="167"/>
      <c r="FV34" s="167"/>
      <c r="FW34" s="167"/>
      <c r="FX34" s="167"/>
      <c r="FY34" s="167"/>
      <c r="FZ34" s="167"/>
      <c r="GA34" s="167"/>
      <c r="GB34" s="167"/>
      <c r="GC34" s="167"/>
      <c r="GD34" s="167"/>
      <c r="GE34" s="167"/>
      <c r="GF34" s="167"/>
      <c r="GG34" s="167"/>
      <c r="GH34" s="167"/>
      <c r="GI34" s="167"/>
      <c r="GJ34" s="167"/>
      <c r="GK34" s="167"/>
      <c r="GL34" s="167"/>
      <c r="GM34" s="167"/>
      <c r="GN34" s="167"/>
      <c r="GO34" s="167"/>
      <c r="GP34" s="167"/>
      <c r="GQ34" s="167"/>
      <c r="GR34" s="167"/>
      <c r="GS34" s="167"/>
      <c r="GT34" s="167"/>
      <c r="GU34" s="167"/>
      <c r="GV34" s="167"/>
      <c r="GW34" s="167"/>
      <c r="GX34" s="167"/>
      <c r="GY34" s="167"/>
      <c r="GZ34" s="167"/>
      <c r="HA34" s="167"/>
      <c r="HB34" s="167"/>
      <c r="HC34" s="167"/>
      <c r="HD34" s="167"/>
      <c r="HE34" s="167"/>
      <c r="HF34" s="167"/>
      <c r="HG34" s="167"/>
      <c r="HH34" s="167"/>
      <c r="HI34" s="167"/>
      <c r="HJ34" s="167"/>
      <c r="HK34" s="167"/>
      <c r="HL34" s="167"/>
      <c r="HM34" s="167"/>
      <c r="HN34" s="167"/>
      <c r="HO34" s="167"/>
      <c r="HP34" s="167"/>
      <c r="HQ34" s="167"/>
      <c r="HR34" s="167"/>
      <c r="HS34" s="167"/>
      <c r="HT34" s="167"/>
      <c r="HU34" s="167"/>
      <c r="HV34" s="167"/>
      <c r="HW34" s="167"/>
      <c r="HX34" s="167"/>
      <c r="HY34" s="167"/>
      <c r="HZ34" s="167"/>
      <c r="IA34" s="167"/>
      <c r="IB34" s="167"/>
      <c r="IC34" s="167"/>
      <c r="ID34" s="167"/>
      <c r="IE34" s="167"/>
      <c r="IF34" s="167"/>
      <c r="IG34" s="167"/>
      <c r="IH34" s="167"/>
      <c r="II34" s="167"/>
      <c r="IJ34" s="167"/>
      <c r="IK34" s="167"/>
      <c r="IL34" s="167"/>
      <c r="IM34" s="167"/>
      <c r="IN34" s="167"/>
      <c r="IO34" s="167"/>
      <c r="IP34" s="167"/>
      <c r="IQ34" s="167"/>
      <c r="IR34" s="167"/>
      <c r="IS34" s="167"/>
    </row>
    <row r="35" spans="1:253" s="43" customFormat="1" ht="18" customHeight="1" thickBot="1" x14ac:dyDescent="0.2">
      <c r="A35" s="2"/>
      <c r="B35" s="95"/>
      <c r="C35" s="234"/>
      <c r="D35" s="234"/>
      <c r="E35" s="947"/>
      <c r="F35" s="947"/>
      <c r="G35" s="234"/>
      <c r="H35" s="234"/>
      <c r="I35" s="947"/>
      <c r="J35" s="947"/>
      <c r="K35" s="947"/>
      <c r="L35" s="874"/>
      <c r="M35" s="874"/>
      <c r="N35" s="238"/>
      <c r="O35" s="95"/>
      <c r="P35" s="193"/>
      <c r="Q35" s="193"/>
      <c r="R35" s="95"/>
      <c r="S35" s="874"/>
      <c r="T35" s="874"/>
      <c r="U35" s="234"/>
      <c r="V35" s="101"/>
      <c r="W35" s="234"/>
      <c r="X35" s="234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27"/>
      <c r="BD35" s="27"/>
      <c r="BE35" s="27"/>
      <c r="BF35" s="27"/>
      <c r="BG35" s="27"/>
      <c r="BH35" s="27"/>
      <c r="BI35" s="27"/>
      <c r="BJ35" s="27"/>
      <c r="BK35" s="27"/>
      <c r="BL35" s="27"/>
      <c r="BM35" s="27"/>
      <c r="BN35" s="27"/>
      <c r="BO35" s="27"/>
      <c r="BP35" s="27"/>
      <c r="BQ35" s="27"/>
      <c r="BR35" s="27"/>
      <c r="BS35" s="27"/>
      <c r="BT35" s="27"/>
      <c r="BU35" s="27"/>
      <c r="BV35" s="27"/>
      <c r="BW35" s="27"/>
      <c r="BX35" s="27"/>
      <c r="BY35" s="27"/>
      <c r="BZ35" s="27"/>
      <c r="CA35" s="27"/>
      <c r="CB35" s="27"/>
      <c r="CC35" s="27"/>
      <c r="CD35" s="27"/>
      <c r="CE35" s="27"/>
      <c r="CF35" s="27"/>
      <c r="CG35" s="27"/>
      <c r="CH35" s="27"/>
      <c r="CI35" s="27"/>
      <c r="CJ35" s="27"/>
      <c r="CK35" s="27"/>
      <c r="CL35" s="27"/>
      <c r="CM35" s="27"/>
      <c r="CN35" s="27"/>
      <c r="CO35" s="27"/>
      <c r="CP35" s="27"/>
      <c r="CQ35" s="27"/>
      <c r="CR35" s="27"/>
      <c r="CS35" s="27"/>
      <c r="CT35" s="27"/>
      <c r="CU35" s="27"/>
      <c r="CV35" s="27"/>
      <c r="CW35" s="27"/>
      <c r="CX35" s="27"/>
      <c r="CY35" s="27"/>
      <c r="CZ35" s="27"/>
      <c r="DA35" s="27"/>
      <c r="DB35" s="27"/>
      <c r="DC35" s="27"/>
      <c r="DD35" s="27"/>
      <c r="DE35" s="27"/>
      <c r="DF35" s="27"/>
      <c r="DG35" s="27"/>
      <c r="DH35" s="27"/>
      <c r="DI35" s="27"/>
      <c r="DJ35" s="27"/>
      <c r="DK35" s="27"/>
      <c r="DL35" s="27"/>
      <c r="DM35" s="27"/>
      <c r="DN35" s="27"/>
      <c r="DO35" s="27"/>
      <c r="DP35" s="27"/>
      <c r="DQ35" s="27"/>
      <c r="DR35" s="27"/>
      <c r="DS35" s="27"/>
      <c r="DT35" s="27"/>
      <c r="DU35" s="27"/>
      <c r="DV35" s="27"/>
      <c r="DW35" s="27"/>
      <c r="DX35" s="27"/>
      <c r="DY35" s="27"/>
      <c r="DZ35" s="27"/>
      <c r="EA35" s="27"/>
      <c r="EB35" s="27"/>
      <c r="EC35" s="27"/>
      <c r="ED35" s="27"/>
      <c r="EE35" s="27"/>
      <c r="EF35" s="27"/>
      <c r="EG35" s="27"/>
      <c r="EH35" s="27"/>
      <c r="EI35" s="27"/>
      <c r="EJ35" s="27"/>
      <c r="EK35" s="27"/>
      <c r="EL35" s="27"/>
      <c r="EM35" s="27"/>
      <c r="EN35" s="27"/>
      <c r="EO35" s="27"/>
      <c r="EP35" s="27"/>
      <c r="EQ35" s="27"/>
      <c r="ER35" s="27"/>
      <c r="ES35" s="27"/>
      <c r="ET35" s="27"/>
      <c r="EU35" s="27"/>
      <c r="EV35" s="27"/>
      <c r="EW35" s="27"/>
      <c r="EX35" s="27"/>
      <c r="EY35" s="27"/>
      <c r="EZ35" s="27"/>
      <c r="FA35" s="27"/>
      <c r="FB35" s="27"/>
      <c r="FC35" s="27"/>
      <c r="FD35" s="27"/>
      <c r="FE35" s="27"/>
      <c r="FF35" s="27"/>
      <c r="FG35" s="27"/>
      <c r="FH35" s="27"/>
      <c r="FI35" s="27"/>
      <c r="FJ35" s="27"/>
      <c r="FK35" s="27"/>
      <c r="FL35" s="27"/>
      <c r="FM35" s="27"/>
      <c r="FN35" s="27"/>
      <c r="FO35" s="27"/>
      <c r="FP35" s="27"/>
      <c r="FQ35" s="27"/>
      <c r="FR35" s="27"/>
      <c r="FS35" s="27"/>
      <c r="FT35" s="27"/>
      <c r="FU35" s="27"/>
      <c r="FV35" s="27"/>
      <c r="FW35" s="27"/>
      <c r="FX35" s="27"/>
      <c r="FY35" s="27"/>
      <c r="FZ35" s="27"/>
      <c r="GA35" s="27"/>
      <c r="GB35" s="27"/>
      <c r="GC35" s="27"/>
      <c r="GD35" s="27"/>
      <c r="GE35" s="27"/>
      <c r="GF35" s="27"/>
      <c r="GG35" s="27"/>
      <c r="GH35" s="27"/>
      <c r="GI35" s="27"/>
      <c r="GJ35" s="27"/>
      <c r="GK35" s="27"/>
      <c r="GL35" s="27"/>
      <c r="GM35" s="27"/>
      <c r="GN35" s="27"/>
      <c r="GO35" s="27"/>
      <c r="GP35" s="27"/>
      <c r="GQ35" s="27"/>
      <c r="GR35" s="27"/>
      <c r="GS35" s="27"/>
      <c r="GT35" s="27"/>
      <c r="GU35" s="27"/>
      <c r="GV35" s="27"/>
      <c r="GW35" s="27"/>
      <c r="GX35" s="27"/>
      <c r="GY35" s="27"/>
      <c r="GZ35" s="27"/>
      <c r="HA35" s="27"/>
      <c r="HB35" s="27"/>
      <c r="HC35" s="27"/>
      <c r="HD35" s="27"/>
      <c r="HE35" s="27"/>
      <c r="HF35" s="27"/>
      <c r="HG35" s="27"/>
      <c r="HH35" s="27"/>
      <c r="HI35" s="27"/>
      <c r="HJ35" s="27"/>
      <c r="HK35" s="27"/>
      <c r="HL35" s="27"/>
      <c r="HM35" s="27"/>
      <c r="HN35" s="27"/>
      <c r="HO35" s="27"/>
      <c r="HP35" s="27"/>
      <c r="HQ35" s="27"/>
      <c r="HR35" s="27"/>
      <c r="HS35" s="27"/>
      <c r="HT35" s="27"/>
      <c r="HU35" s="27"/>
      <c r="HV35" s="27"/>
      <c r="HW35" s="27"/>
      <c r="HX35" s="27"/>
      <c r="HY35" s="27"/>
      <c r="HZ35" s="27"/>
      <c r="IA35" s="27"/>
      <c r="IB35" s="27"/>
      <c r="IC35" s="27"/>
      <c r="ID35" s="27"/>
      <c r="IE35" s="27"/>
      <c r="IF35" s="27"/>
      <c r="IG35" s="27"/>
      <c r="IH35" s="27"/>
      <c r="II35" s="27"/>
      <c r="IJ35" s="27"/>
      <c r="IK35" s="27"/>
      <c r="IL35" s="27"/>
      <c r="IM35" s="27"/>
      <c r="IN35" s="27"/>
      <c r="IO35" s="27"/>
      <c r="IP35" s="27"/>
      <c r="IQ35" s="27"/>
      <c r="IR35" s="27"/>
      <c r="IS35" s="27"/>
    </row>
    <row r="36" spans="1:253" s="43" customFormat="1" ht="18" customHeight="1" x14ac:dyDescent="0.15">
      <c r="A36" s="967" t="s">
        <v>137</v>
      </c>
      <c r="B36" s="181" t="s">
        <v>300</v>
      </c>
      <c r="C36" s="327">
        <v>180</v>
      </c>
      <c r="D36" s="328"/>
      <c r="E36" s="743" t="s">
        <v>300</v>
      </c>
      <c r="F36" s="744"/>
      <c r="G36" s="327">
        <v>150</v>
      </c>
      <c r="H36" s="341"/>
      <c r="I36" s="789" t="s">
        <v>300</v>
      </c>
      <c r="J36" s="688"/>
      <c r="K36" s="689"/>
      <c r="L36" s="878">
        <v>270</v>
      </c>
      <c r="M36" s="879"/>
      <c r="N36" s="328"/>
      <c r="O36" s="51"/>
      <c r="P36" s="210"/>
      <c r="Q36" s="175"/>
      <c r="R36" s="87"/>
      <c r="S36" s="369"/>
      <c r="T36" s="424"/>
      <c r="U36" s="369"/>
      <c r="V36" s="950" t="s">
        <v>519</v>
      </c>
      <c r="W36" s="951"/>
      <c r="X36" s="952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27"/>
      <c r="AR36" s="27"/>
      <c r="AS36" s="27"/>
      <c r="AT36" s="27"/>
      <c r="AU36" s="27"/>
      <c r="AV36" s="27"/>
      <c r="AW36" s="27"/>
      <c r="AX36" s="27"/>
      <c r="AY36" s="27"/>
      <c r="AZ36" s="27"/>
      <c r="BA36" s="27"/>
      <c r="BB36" s="27"/>
      <c r="BC36" s="27"/>
      <c r="BD36" s="27"/>
      <c r="BE36" s="27"/>
      <c r="BF36" s="27"/>
      <c r="BG36" s="27"/>
      <c r="BH36" s="27"/>
      <c r="BI36" s="27"/>
      <c r="BJ36" s="27"/>
      <c r="BK36" s="27"/>
      <c r="BL36" s="27"/>
      <c r="BM36" s="27"/>
      <c r="BN36" s="27"/>
      <c r="BO36" s="27"/>
      <c r="BP36" s="27"/>
      <c r="BQ36" s="27"/>
      <c r="BR36" s="27"/>
      <c r="BS36" s="27"/>
      <c r="BT36" s="27"/>
      <c r="BU36" s="27"/>
      <c r="BV36" s="27"/>
      <c r="BW36" s="27"/>
      <c r="BX36" s="27"/>
      <c r="BY36" s="27"/>
      <c r="BZ36" s="27"/>
      <c r="CA36" s="27"/>
      <c r="CB36" s="27"/>
      <c r="CC36" s="27"/>
      <c r="CD36" s="27"/>
      <c r="CE36" s="27"/>
      <c r="CF36" s="27"/>
      <c r="CG36" s="27"/>
      <c r="CH36" s="27"/>
      <c r="CI36" s="27"/>
      <c r="CJ36" s="27"/>
      <c r="CK36" s="27"/>
      <c r="CL36" s="27"/>
      <c r="CM36" s="27"/>
      <c r="CN36" s="27"/>
      <c r="CO36" s="27"/>
      <c r="CP36" s="27"/>
      <c r="CQ36" s="27"/>
      <c r="CR36" s="27"/>
      <c r="CS36" s="27"/>
      <c r="CT36" s="27"/>
      <c r="CU36" s="27"/>
      <c r="CV36" s="27"/>
      <c r="CW36" s="27"/>
      <c r="CX36" s="27"/>
      <c r="CY36" s="27"/>
      <c r="CZ36" s="27"/>
      <c r="DA36" s="27"/>
      <c r="DB36" s="27"/>
      <c r="DC36" s="27"/>
      <c r="DD36" s="27"/>
      <c r="DE36" s="27"/>
      <c r="DF36" s="27"/>
      <c r="DG36" s="27"/>
      <c r="DH36" s="27"/>
      <c r="DI36" s="27"/>
      <c r="DJ36" s="27"/>
      <c r="DK36" s="27"/>
      <c r="DL36" s="27"/>
      <c r="DM36" s="27"/>
      <c r="DN36" s="27"/>
      <c r="DO36" s="27"/>
      <c r="DP36" s="27"/>
      <c r="DQ36" s="27"/>
      <c r="DR36" s="27"/>
      <c r="DS36" s="27"/>
      <c r="DT36" s="27"/>
      <c r="DU36" s="27"/>
      <c r="DV36" s="27"/>
      <c r="DW36" s="27"/>
      <c r="DX36" s="27"/>
      <c r="DY36" s="27"/>
      <c r="DZ36" s="27"/>
      <c r="EA36" s="27"/>
      <c r="EB36" s="27"/>
      <c r="EC36" s="27"/>
      <c r="ED36" s="27"/>
      <c r="EE36" s="27"/>
      <c r="EF36" s="27"/>
      <c r="EG36" s="27"/>
      <c r="EH36" s="27"/>
      <c r="EI36" s="27"/>
      <c r="EJ36" s="27"/>
      <c r="EK36" s="27"/>
      <c r="EL36" s="27"/>
      <c r="EM36" s="27"/>
      <c r="EN36" s="27"/>
      <c r="EO36" s="27"/>
      <c r="EP36" s="27"/>
      <c r="EQ36" s="27"/>
      <c r="ER36" s="27"/>
      <c r="ES36" s="27"/>
      <c r="ET36" s="27"/>
      <c r="EU36" s="27"/>
      <c r="EV36" s="27"/>
      <c r="EW36" s="27"/>
      <c r="EX36" s="27"/>
      <c r="EY36" s="27"/>
      <c r="EZ36" s="27"/>
      <c r="FA36" s="27"/>
      <c r="FB36" s="27"/>
      <c r="FC36" s="27"/>
      <c r="FD36" s="27"/>
      <c r="FE36" s="27"/>
      <c r="FF36" s="27"/>
      <c r="FG36" s="27"/>
      <c r="FH36" s="27"/>
      <c r="FI36" s="27"/>
      <c r="FJ36" s="27"/>
      <c r="FK36" s="27"/>
      <c r="FL36" s="27"/>
      <c r="FM36" s="27"/>
      <c r="FN36" s="27"/>
      <c r="FO36" s="27"/>
      <c r="FP36" s="27"/>
      <c r="FQ36" s="27"/>
      <c r="FR36" s="27"/>
      <c r="FS36" s="27"/>
      <c r="FT36" s="27"/>
      <c r="FU36" s="27"/>
      <c r="FV36" s="27"/>
      <c r="FW36" s="27"/>
      <c r="FX36" s="27"/>
      <c r="FY36" s="27"/>
      <c r="FZ36" s="27"/>
      <c r="GA36" s="27"/>
      <c r="GB36" s="27"/>
      <c r="GC36" s="27"/>
      <c r="GD36" s="27"/>
      <c r="GE36" s="27"/>
      <c r="GF36" s="27"/>
      <c r="GG36" s="27"/>
      <c r="GH36" s="27"/>
      <c r="GI36" s="27"/>
      <c r="GJ36" s="27"/>
      <c r="GK36" s="27"/>
      <c r="GL36" s="27"/>
      <c r="GM36" s="27"/>
      <c r="GN36" s="27"/>
      <c r="GO36" s="27"/>
      <c r="GP36" s="27"/>
      <c r="GQ36" s="27"/>
      <c r="GR36" s="27"/>
      <c r="GS36" s="27"/>
      <c r="GT36" s="27"/>
      <c r="GU36" s="27"/>
      <c r="GV36" s="27"/>
      <c r="GW36" s="27"/>
      <c r="GX36" s="27"/>
      <c r="GY36" s="27"/>
      <c r="GZ36" s="27"/>
      <c r="HA36" s="27"/>
      <c r="HB36" s="27"/>
      <c r="HC36" s="27"/>
      <c r="HD36" s="27"/>
      <c r="HE36" s="27"/>
      <c r="HF36" s="27"/>
      <c r="HG36" s="27"/>
      <c r="HH36" s="27"/>
      <c r="HI36" s="27"/>
      <c r="HJ36" s="27"/>
      <c r="HK36" s="27"/>
      <c r="HL36" s="27"/>
      <c r="HM36" s="27"/>
      <c r="HN36" s="27"/>
      <c r="HO36" s="27"/>
      <c r="HP36" s="27"/>
      <c r="HQ36" s="27"/>
      <c r="HR36" s="27"/>
      <c r="HS36" s="27"/>
      <c r="HT36" s="27"/>
      <c r="HU36" s="27"/>
      <c r="HV36" s="27"/>
      <c r="HW36" s="27"/>
      <c r="HX36" s="27"/>
      <c r="HY36" s="27"/>
      <c r="HZ36" s="27"/>
      <c r="IA36" s="27"/>
      <c r="IB36" s="27"/>
      <c r="IC36" s="27"/>
      <c r="ID36" s="27"/>
      <c r="IE36" s="27"/>
      <c r="IF36" s="27"/>
      <c r="IG36" s="27"/>
      <c r="IH36" s="27"/>
      <c r="II36" s="27"/>
      <c r="IJ36" s="27"/>
      <c r="IK36" s="27"/>
      <c r="IL36" s="27"/>
      <c r="IM36" s="27"/>
      <c r="IN36" s="27"/>
      <c r="IO36" s="27"/>
      <c r="IP36" s="27"/>
      <c r="IQ36" s="27"/>
      <c r="IR36" s="27"/>
      <c r="IS36" s="27"/>
    </row>
    <row r="37" spans="1:253" s="43" customFormat="1" ht="18" customHeight="1" x14ac:dyDescent="0.15">
      <c r="A37" s="771"/>
      <c r="B37" s="151" t="s">
        <v>369</v>
      </c>
      <c r="C37" s="302">
        <v>240</v>
      </c>
      <c r="D37" s="322"/>
      <c r="E37" s="808" t="s">
        <v>616</v>
      </c>
      <c r="F37" s="742"/>
      <c r="G37" s="302">
        <v>20</v>
      </c>
      <c r="H37" s="337"/>
      <c r="I37" s="657" t="s">
        <v>371</v>
      </c>
      <c r="J37" s="655"/>
      <c r="K37" s="656"/>
      <c r="L37" s="664">
        <v>130</v>
      </c>
      <c r="M37" s="665"/>
      <c r="N37" s="322"/>
      <c r="O37" s="399"/>
      <c r="P37" s="391"/>
      <c r="Q37" s="397"/>
      <c r="R37" s="400"/>
      <c r="S37" s="397"/>
      <c r="T37" s="398"/>
      <c r="U37" s="397"/>
      <c r="V37" s="549" t="s">
        <v>520</v>
      </c>
      <c r="W37" s="327">
        <v>110</v>
      </c>
      <c r="X37" s="550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O37" s="27"/>
      <c r="AP37" s="27"/>
      <c r="AQ37" s="27"/>
      <c r="AR37" s="27"/>
      <c r="AS37" s="27"/>
      <c r="AT37" s="27"/>
      <c r="AU37" s="27"/>
      <c r="AV37" s="27"/>
      <c r="AW37" s="27"/>
      <c r="AX37" s="27"/>
      <c r="AY37" s="27"/>
      <c r="AZ37" s="27"/>
      <c r="BA37" s="27"/>
      <c r="BB37" s="27"/>
      <c r="BC37" s="27"/>
      <c r="BD37" s="27"/>
      <c r="BE37" s="27"/>
      <c r="BF37" s="27"/>
      <c r="BG37" s="27"/>
      <c r="BH37" s="27"/>
      <c r="BI37" s="27"/>
      <c r="BJ37" s="27"/>
      <c r="BK37" s="27"/>
      <c r="BL37" s="27"/>
      <c r="BM37" s="27"/>
      <c r="BN37" s="27"/>
      <c r="BO37" s="27"/>
      <c r="BP37" s="27"/>
      <c r="BQ37" s="27"/>
      <c r="BR37" s="27"/>
      <c r="BS37" s="27"/>
      <c r="BT37" s="27"/>
      <c r="BU37" s="27"/>
      <c r="BV37" s="27"/>
      <c r="BW37" s="27"/>
      <c r="BX37" s="27"/>
      <c r="BY37" s="27"/>
      <c r="BZ37" s="27"/>
      <c r="CA37" s="27"/>
      <c r="CB37" s="27"/>
      <c r="CC37" s="27"/>
      <c r="CD37" s="27"/>
      <c r="CE37" s="27"/>
      <c r="CF37" s="27"/>
      <c r="CG37" s="27"/>
      <c r="CH37" s="27"/>
      <c r="CI37" s="27"/>
      <c r="CJ37" s="27"/>
      <c r="CK37" s="27"/>
      <c r="CL37" s="27"/>
      <c r="CM37" s="27"/>
      <c r="CN37" s="27"/>
      <c r="CO37" s="27"/>
      <c r="CP37" s="27"/>
      <c r="CQ37" s="27"/>
      <c r="CR37" s="27"/>
      <c r="CS37" s="27"/>
      <c r="CT37" s="27"/>
      <c r="CU37" s="27"/>
      <c r="CV37" s="27"/>
      <c r="CW37" s="27"/>
      <c r="CX37" s="27"/>
      <c r="CY37" s="27"/>
      <c r="CZ37" s="27"/>
      <c r="DA37" s="27"/>
      <c r="DB37" s="27"/>
      <c r="DC37" s="27"/>
      <c r="DD37" s="27"/>
      <c r="DE37" s="27"/>
      <c r="DF37" s="27"/>
      <c r="DG37" s="27"/>
      <c r="DH37" s="27"/>
      <c r="DI37" s="27"/>
      <c r="DJ37" s="27"/>
      <c r="DK37" s="27"/>
      <c r="DL37" s="27"/>
      <c r="DM37" s="27"/>
      <c r="DN37" s="27"/>
      <c r="DO37" s="27"/>
      <c r="DP37" s="27"/>
      <c r="DQ37" s="27"/>
      <c r="DR37" s="27"/>
      <c r="DS37" s="27"/>
      <c r="DT37" s="27"/>
      <c r="DU37" s="27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27"/>
      <c r="FI37" s="27"/>
      <c r="FJ37" s="27"/>
      <c r="FK37" s="27"/>
      <c r="FL37" s="27"/>
      <c r="FM37" s="27"/>
      <c r="FN37" s="27"/>
      <c r="FO37" s="27"/>
      <c r="FP37" s="27"/>
      <c r="FQ37" s="27"/>
      <c r="FR37" s="27"/>
      <c r="FS37" s="27"/>
      <c r="FT37" s="27"/>
      <c r="FU37" s="27"/>
      <c r="FV37" s="27"/>
      <c r="FW37" s="27"/>
      <c r="FX37" s="27"/>
      <c r="FY37" s="27"/>
      <c r="FZ37" s="27"/>
      <c r="GA37" s="27"/>
      <c r="GB37" s="27"/>
      <c r="GC37" s="27"/>
      <c r="GD37" s="27"/>
      <c r="GE37" s="27"/>
      <c r="GF37" s="27"/>
      <c r="GG37" s="27"/>
      <c r="GH37" s="27"/>
      <c r="GI37" s="27"/>
      <c r="GJ37" s="27"/>
      <c r="GK37" s="27"/>
      <c r="GL37" s="27"/>
      <c r="GM37" s="27"/>
      <c r="GN37" s="27"/>
      <c r="GO37" s="27"/>
      <c r="GP37" s="27"/>
      <c r="GQ37" s="27"/>
      <c r="GR37" s="27"/>
      <c r="GS37" s="27"/>
      <c r="GT37" s="27"/>
      <c r="GU37" s="27"/>
      <c r="GV37" s="27"/>
      <c r="GW37" s="27"/>
      <c r="GX37" s="27"/>
      <c r="GY37" s="27"/>
      <c r="GZ37" s="27"/>
      <c r="HA37" s="27"/>
      <c r="HB37" s="27"/>
      <c r="HC37" s="27"/>
      <c r="HD37" s="27"/>
      <c r="HE37" s="27"/>
      <c r="HF37" s="27"/>
      <c r="HG37" s="27"/>
      <c r="HH37" s="27"/>
      <c r="HI37" s="27"/>
      <c r="HJ37" s="27"/>
      <c r="HK37" s="27"/>
      <c r="HL37" s="27"/>
      <c r="HM37" s="27"/>
      <c r="HN37" s="27"/>
      <c r="HO37" s="27"/>
      <c r="HP37" s="27"/>
      <c r="HQ37" s="27"/>
      <c r="HR37" s="27"/>
      <c r="HS37" s="27"/>
      <c r="HT37" s="27"/>
      <c r="HU37" s="27"/>
      <c r="HV37" s="27"/>
      <c r="HW37" s="27"/>
      <c r="HX37" s="27"/>
      <c r="HY37" s="27"/>
      <c r="HZ37" s="27"/>
      <c r="IA37" s="27"/>
      <c r="IB37" s="27"/>
      <c r="IC37" s="27"/>
      <c r="ID37" s="27"/>
      <c r="IE37" s="27"/>
      <c r="IF37" s="27"/>
      <c r="IG37" s="27"/>
      <c r="IH37" s="27"/>
      <c r="II37" s="27"/>
      <c r="IJ37" s="27"/>
      <c r="IK37" s="27"/>
      <c r="IL37" s="27"/>
      <c r="IM37" s="27"/>
      <c r="IN37" s="27"/>
      <c r="IO37" s="27"/>
      <c r="IP37" s="27"/>
      <c r="IQ37" s="27"/>
      <c r="IR37" s="27"/>
      <c r="IS37" s="27"/>
    </row>
    <row r="38" spans="1:253" s="43" customFormat="1" ht="18" customHeight="1" x14ac:dyDescent="0.15">
      <c r="A38" s="771"/>
      <c r="B38" s="151"/>
      <c r="C38" s="302"/>
      <c r="D38" s="372"/>
      <c r="E38" s="808" t="s">
        <v>515</v>
      </c>
      <c r="F38" s="742"/>
      <c r="G38" s="302">
        <v>50</v>
      </c>
      <c r="H38" s="337"/>
      <c r="I38" s="654" t="s">
        <v>516</v>
      </c>
      <c r="J38" s="655"/>
      <c r="K38" s="656"/>
      <c r="L38" s="664">
        <v>70</v>
      </c>
      <c r="M38" s="665"/>
      <c r="N38" s="322"/>
      <c r="O38" s="52"/>
      <c r="P38" s="155"/>
      <c r="Q38" s="159"/>
      <c r="R38" s="73"/>
      <c r="S38" s="349"/>
      <c r="T38" s="423"/>
      <c r="U38" s="349"/>
      <c r="V38" s="551" t="s">
        <v>521</v>
      </c>
      <c r="W38" s="302">
        <v>20</v>
      </c>
      <c r="X38" s="552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O38" s="27"/>
      <c r="AP38" s="27"/>
      <c r="AQ38" s="27"/>
      <c r="AR38" s="27"/>
      <c r="AS38" s="27"/>
      <c r="AT38" s="27"/>
      <c r="AU38" s="27"/>
      <c r="AV38" s="27"/>
      <c r="AW38" s="27"/>
      <c r="AX38" s="27"/>
      <c r="AY38" s="27"/>
      <c r="AZ38" s="27"/>
      <c r="BA38" s="27"/>
      <c r="BB38" s="27"/>
      <c r="BC38" s="27"/>
      <c r="BD38" s="27"/>
      <c r="BE38" s="27"/>
      <c r="BF38" s="27"/>
      <c r="BG38" s="27"/>
      <c r="BH38" s="27"/>
      <c r="BI38" s="27"/>
      <c r="BJ38" s="27"/>
      <c r="BK38" s="27"/>
      <c r="BL38" s="27"/>
      <c r="BM38" s="27"/>
      <c r="BN38" s="27"/>
      <c r="BO38" s="27"/>
      <c r="BP38" s="27"/>
      <c r="BQ38" s="27"/>
      <c r="BR38" s="27"/>
      <c r="BS38" s="27"/>
      <c r="BT38" s="27"/>
      <c r="BU38" s="27"/>
      <c r="BV38" s="27"/>
      <c r="BW38" s="27"/>
      <c r="BX38" s="27"/>
      <c r="BY38" s="27"/>
      <c r="BZ38" s="27"/>
      <c r="CA38" s="27"/>
      <c r="CB38" s="27"/>
      <c r="CC38" s="27"/>
      <c r="CD38" s="27"/>
      <c r="CE38" s="27"/>
      <c r="CF38" s="27"/>
      <c r="CG38" s="27"/>
      <c r="CH38" s="27"/>
      <c r="CI38" s="27"/>
      <c r="CJ38" s="27"/>
      <c r="CK38" s="27"/>
      <c r="CL38" s="27"/>
      <c r="CM38" s="27"/>
      <c r="CN38" s="27"/>
      <c r="CO38" s="27"/>
      <c r="CP38" s="27"/>
      <c r="CQ38" s="27"/>
      <c r="CR38" s="27"/>
      <c r="CS38" s="27"/>
      <c r="CT38" s="27"/>
      <c r="CU38" s="27"/>
      <c r="CV38" s="27"/>
      <c r="CW38" s="27"/>
      <c r="CX38" s="27"/>
      <c r="CY38" s="27"/>
      <c r="CZ38" s="27"/>
      <c r="DA38" s="27"/>
      <c r="DB38" s="27"/>
      <c r="DC38" s="27"/>
      <c r="DD38" s="27"/>
      <c r="DE38" s="27"/>
      <c r="DF38" s="27"/>
      <c r="DG38" s="27"/>
      <c r="DH38" s="27"/>
      <c r="DI38" s="27"/>
      <c r="DJ38" s="27"/>
      <c r="DK38" s="27"/>
      <c r="DL38" s="27"/>
      <c r="DM38" s="27"/>
      <c r="DN38" s="27"/>
      <c r="DO38" s="27"/>
      <c r="DP38" s="27"/>
      <c r="DQ38" s="27"/>
      <c r="DR38" s="27"/>
      <c r="DS38" s="27"/>
      <c r="DT38" s="27"/>
      <c r="DU38" s="27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27"/>
      <c r="FH38" s="27"/>
      <c r="FI38" s="27"/>
      <c r="FJ38" s="27"/>
      <c r="FK38" s="27"/>
      <c r="FL38" s="27"/>
      <c r="FM38" s="27"/>
      <c r="FN38" s="27"/>
      <c r="FO38" s="27"/>
      <c r="FP38" s="27"/>
      <c r="FQ38" s="27"/>
      <c r="FR38" s="27"/>
      <c r="FS38" s="27"/>
      <c r="FT38" s="27"/>
      <c r="FU38" s="27"/>
      <c r="FV38" s="27"/>
      <c r="FW38" s="27"/>
      <c r="FX38" s="27"/>
      <c r="FY38" s="27"/>
      <c r="FZ38" s="27"/>
      <c r="GA38" s="27"/>
      <c r="GB38" s="27"/>
      <c r="GC38" s="27"/>
      <c r="GD38" s="27"/>
      <c r="GE38" s="27"/>
      <c r="GF38" s="27"/>
      <c r="GG38" s="27"/>
      <c r="GH38" s="27"/>
      <c r="GI38" s="27"/>
      <c r="GJ38" s="27"/>
      <c r="GK38" s="27"/>
      <c r="GL38" s="27"/>
      <c r="GM38" s="27"/>
      <c r="GN38" s="27"/>
      <c r="GO38" s="27"/>
      <c r="GP38" s="27"/>
      <c r="GQ38" s="27"/>
      <c r="GR38" s="27"/>
      <c r="GS38" s="27"/>
      <c r="GT38" s="27"/>
      <c r="GU38" s="27"/>
      <c r="GV38" s="27"/>
      <c r="GW38" s="27"/>
      <c r="GX38" s="27"/>
      <c r="GY38" s="27"/>
      <c r="GZ38" s="27"/>
      <c r="HA38" s="27"/>
      <c r="HB38" s="27"/>
      <c r="HC38" s="27"/>
      <c r="HD38" s="27"/>
      <c r="HE38" s="27"/>
      <c r="HF38" s="27"/>
      <c r="HG38" s="27"/>
      <c r="HH38" s="27"/>
      <c r="HI38" s="27"/>
      <c r="HJ38" s="27"/>
      <c r="HK38" s="27"/>
      <c r="HL38" s="27"/>
      <c r="HM38" s="27"/>
      <c r="HN38" s="27"/>
      <c r="HO38" s="27"/>
      <c r="HP38" s="27"/>
      <c r="HQ38" s="27"/>
      <c r="HR38" s="27"/>
      <c r="HS38" s="27"/>
      <c r="HT38" s="27"/>
      <c r="HU38" s="27"/>
      <c r="HV38" s="27"/>
      <c r="HW38" s="27"/>
      <c r="HX38" s="27"/>
      <c r="HY38" s="27"/>
      <c r="HZ38" s="27"/>
      <c r="IA38" s="27"/>
      <c r="IB38" s="27"/>
      <c r="IC38" s="27"/>
      <c r="ID38" s="27"/>
      <c r="IE38" s="27"/>
      <c r="IF38" s="27"/>
      <c r="IG38" s="27"/>
      <c r="IH38" s="27"/>
      <c r="II38" s="27"/>
      <c r="IJ38" s="27"/>
      <c r="IK38" s="27"/>
      <c r="IL38" s="27"/>
      <c r="IM38" s="27"/>
      <c r="IN38" s="27"/>
      <c r="IO38" s="27"/>
      <c r="IP38" s="27"/>
      <c r="IQ38" s="27"/>
      <c r="IR38" s="27"/>
      <c r="IS38" s="27"/>
    </row>
    <row r="39" spans="1:253" s="43" customFormat="1" ht="18" customHeight="1" thickBot="1" x14ac:dyDescent="0.2">
      <c r="A39" s="86" t="s">
        <v>119</v>
      </c>
      <c r="B39" s="152" t="s">
        <v>370</v>
      </c>
      <c r="C39" s="323">
        <v>40</v>
      </c>
      <c r="D39" s="324"/>
      <c r="E39" s="775" t="s">
        <v>464</v>
      </c>
      <c r="F39" s="776"/>
      <c r="G39" s="346">
        <v>90</v>
      </c>
      <c r="H39" s="523"/>
      <c r="I39" s="657" t="s">
        <v>406</v>
      </c>
      <c r="J39" s="655"/>
      <c r="K39" s="656"/>
      <c r="L39" s="880">
        <v>100</v>
      </c>
      <c r="M39" s="881"/>
      <c r="N39" s="324"/>
      <c r="O39" s="50"/>
      <c r="P39" s="156"/>
      <c r="Q39" s="160"/>
      <c r="R39" s="77"/>
      <c r="S39" s="890"/>
      <c r="T39" s="891"/>
      <c r="U39" s="350"/>
      <c r="V39" s="553" t="s">
        <v>522</v>
      </c>
      <c r="W39" s="302">
        <v>100</v>
      </c>
      <c r="X39" s="554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  <c r="AM39" s="27"/>
      <c r="AN39" s="27"/>
      <c r="AO39" s="27"/>
      <c r="AP39" s="27"/>
      <c r="AQ39" s="27"/>
      <c r="AR39" s="27"/>
      <c r="AS39" s="27"/>
      <c r="AT39" s="27"/>
      <c r="AU39" s="27"/>
      <c r="AV39" s="27"/>
      <c r="AW39" s="27"/>
      <c r="AX39" s="27"/>
      <c r="AY39" s="27"/>
      <c r="AZ39" s="27"/>
      <c r="BA39" s="27"/>
      <c r="BB39" s="27"/>
      <c r="BC39" s="27"/>
      <c r="BD39" s="27"/>
      <c r="BE39" s="27"/>
      <c r="BF39" s="27"/>
      <c r="BG39" s="27"/>
      <c r="BH39" s="27"/>
      <c r="BI39" s="27"/>
      <c r="BJ39" s="27"/>
      <c r="BK39" s="27"/>
      <c r="BL39" s="27"/>
      <c r="BM39" s="27"/>
      <c r="BN39" s="27"/>
      <c r="BO39" s="27"/>
      <c r="BP39" s="27"/>
      <c r="BQ39" s="27"/>
      <c r="BR39" s="27"/>
      <c r="BS39" s="27"/>
      <c r="BT39" s="27"/>
      <c r="BU39" s="27"/>
      <c r="BV39" s="27"/>
      <c r="BW39" s="27"/>
      <c r="BX39" s="27"/>
      <c r="BY39" s="27"/>
      <c r="BZ39" s="27"/>
      <c r="CA39" s="27"/>
      <c r="CB39" s="27"/>
      <c r="CC39" s="27"/>
      <c r="CD39" s="27"/>
      <c r="CE39" s="27"/>
      <c r="CF39" s="27"/>
      <c r="CG39" s="27"/>
      <c r="CH39" s="27"/>
      <c r="CI39" s="27"/>
      <c r="CJ39" s="27"/>
      <c r="CK39" s="27"/>
      <c r="CL39" s="27"/>
      <c r="CM39" s="27"/>
      <c r="CN39" s="27"/>
      <c r="CO39" s="27"/>
      <c r="CP39" s="27"/>
      <c r="CQ39" s="27"/>
      <c r="CR39" s="27"/>
      <c r="CS39" s="27"/>
      <c r="CT39" s="27"/>
      <c r="CU39" s="27"/>
      <c r="CV39" s="27"/>
      <c r="CW39" s="27"/>
      <c r="CX39" s="27"/>
      <c r="CY39" s="27"/>
      <c r="CZ39" s="27"/>
      <c r="DA39" s="27"/>
      <c r="DB39" s="27"/>
      <c r="DC39" s="27"/>
      <c r="DD39" s="27"/>
      <c r="DE39" s="27"/>
      <c r="DF39" s="27"/>
      <c r="DG39" s="27"/>
      <c r="DH39" s="27"/>
      <c r="DI39" s="27"/>
      <c r="DJ39" s="27"/>
      <c r="DK39" s="27"/>
      <c r="DL39" s="27"/>
      <c r="DM39" s="27"/>
      <c r="DN39" s="27"/>
      <c r="DO39" s="27"/>
      <c r="DP39" s="27"/>
      <c r="DQ39" s="27"/>
      <c r="DR39" s="27"/>
      <c r="DS39" s="27"/>
      <c r="DT39" s="27"/>
      <c r="DU39" s="27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27"/>
      <c r="FI39" s="27"/>
      <c r="FJ39" s="27"/>
      <c r="FK39" s="27"/>
      <c r="FL39" s="27"/>
      <c r="FM39" s="27"/>
      <c r="FN39" s="27"/>
      <c r="FO39" s="27"/>
      <c r="FP39" s="27"/>
      <c r="FQ39" s="27"/>
      <c r="FR39" s="27"/>
      <c r="FS39" s="27"/>
      <c r="FT39" s="27"/>
      <c r="FU39" s="27"/>
      <c r="FV39" s="27"/>
      <c r="FW39" s="27"/>
      <c r="FX39" s="27"/>
      <c r="FY39" s="27"/>
      <c r="FZ39" s="27"/>
      <c r="GA39" s="27"/>
      <c r="GB39" s="27"/>
      <c r="GC39" s="27"/>
      <c r="GD39" s="27"/>
      <c r="GE39" s="27"/>
      <c r="GF39" s="27"/>
      <c r="GG39" s="27"/>
      <c r="GH39" s="27"/>
      <c r="GI39" s="27"/>
      <c r="GJ39" s="27"/>
      <c r="GK39" s="27"/>
      <c r="GL39" s="27"/>
      <c r="GM39" s="27"/>
      <c r="GN39" s="27"/>
      <c r="GO39" s="27"/>
      <c r="GP39" s="27"/>
      <c r="GQ39" s="27"/>
      <c r="GR39" s="27"/>
      <c r="GS39" s="27"/>
      <c r="GT39" s="27"/>
      <c r="GU39" s="27"/>
      <c r="GV39" s="27"/>
      <c r="GW39" s="27"/>
      <c r="GX39" s="27"/>
      <c r="GY39" s="27"/>
      <c r="GZ39" s="27"/>
      <c r="HA39" s="27"/>
      <c r="HB39" s="27"/>
      <c r="HC39" s="27"/>
      <c r="HD39" s="27"/>
      <c r="HE39" s="27"/>
      <c r="HF39" s="27"/>
      <c r="HG39" s="27"/>
      <c r="HH39" s="27"/>
      <c r="HI39" s="27"/>
      <c r="HJ39" s="27"/>
      <c r="HK39" s="27"/>
      <c r="HL39" s="27"/>
      <c r="HM39" s="27"/>
      <c r="HN39" s="27"/>
      <c r="HO39" s="27"/>
      <c r="HP39" s="27"/>
      <c r="HQ39" s="27"/>
      <c r="HR39" s="27"/>
      <c r="HS39" s="27"/>
      <c r="HT39" s="27"/>
      <c r="HU39" s="27"/>
      <c r="HV39" s="27"/>
      <c r="HW39" s="27"/>
      <c r="HX39" s="27"/>
      <c r="HY39" s="27"/>
      <c r="HZ39" s="27"/>
      <c r="IA39" s="27"/>
      <c r="IB39" s="27"/>
      <c r="IC39" s="27"/>
      <c r="ID39" s="27"/>
      <c r="IE39" s="27"/>
      <c r="IF39" s="27"/>
      <c r="IG39" s="27"/>
      <c r="IH39" s="27"/>
      <c r="II39" s="27"/>
      <c r="IJ39" s="27"/>
      <c r="IK39" s="27"/>
      <c r="IL39" s="27"/>
      <c r="IM39" s="27"/>
      <c r="IN39" s="27"/>
      <c r="IO39" s="27"/>
      <c r="IP39" s="27"/>
      <c r="IQ39" s="27"/>
      <c r="IR39" s="27"/>
      <c r="IS39" s="27"/>
    </row>
    <row r="40" spans="1:253" s="212" customFormat="1" ht="18" customHeight="1" thickTop="1" thickBot="1" x14ac:dyDescent="0.2">
      <c r="A40" s="463">
        <f>SUM(C40+G40+L40+P40+W40)</f>
        <v>1570</v>
      </c>
      <c r="B40" s="464" t="s">
        <v>9</v>
      </c>
      <c r="C40" s="471">
        <f>SUM(C36:C39)</f>
        <v>460</v>
      </c>
      <c r="D40" s="459">
        <f>SUM(D36:D39)</f>
        <v>0</v>
      </c>
      <c r="E40" s="926" t="s">
        <v>9</v>
      </c>
      <c r="F40" s="927"/>
      <c r="G40" s="465">
        <f>SUM(G36:G39)</f>
        <v>310</v>
      </c>
      <c r="H40" s="514">
        <f>SUM(H36:H39)</f>
        <v>0</v>
      </c>
      <c r="I40" s="925" t="s">
        <v>9</v>
      </c>
      <c r="J40" s="926"/>
      <c r="K40" s="927"/>
      <c r="L40" s="905">
        <f>SUM(L36:M39)</f>
        <v>570</v>
      </c>
      <c r="M40" s="906"/>
      <c r="N40" s="459">
        <f>SUM(N36:N39)</f>
        <v>0</v>
      </c>
      <c r="O40" s="472"/>
      <c r="P40" s="465"/>
      <c r="Q40" s="473"/>
      <c r="R40" s="469"/>
      <c r="S40" s="905"/>
      <c r="T40" s="906"/>
      <c r="U40" s="548"/>
      <c r="V40" s="555" t="s">
        <v>9</v>
      </c>
      <c r="W40" s="556">
        <f>SUM(W37:W39)</f>
        <v>230</v>
      </c>
      <c r="X40" s="557">
        <f>SUM(X37:X39)</f>
        <v>0</v>
      </c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167"/>
      <c r="DH40" s="167"/>
      <c r="DI40" s="167"/>
      <c r="DJ40" s="167"/>
      <c r="DK40" s="167"/>
      <c r="DL40" s="167"/>
      <c r="DM40" s="167"/>
      <c r="DN40" s="167"/>
      <c r="DO40" s="167"/>
      <c r="DP40" s="167"/>
      <c r="DQ40" s="167"/>
      <c r="DR40" s="167"/>
      <c r="DS40" s="167"/>
      <c r="DT40" s="167"/>
      <c r="DU40" s="167"/>
      <c r="DV40" s="167"/>
      <c r="DW40" s="167"/>
      <c r="DX40" s="167"/>
      <c r="DY40" s="167"/>
      <c r="DZ40" s="167"/>
      <c r="EA40" s="167"/>
      <c r="EB40" s="167"/>
      <c r="EC40" s="167"/>
      <c r="ED40" s="167"/>
      <c r="EE40" s="167"/>
      <c r="EF40" s="167"/>
      <c r="EG40" s="167"/>
      <c r="EH40" s="167"/>
      <c r="EI40" s="167"/>
      <c r="EJ40" s="167"/>
      <c r="EK40" s="167"/>
      <c r="EL40" s="167"/>
      <c r="EM40" s="167"/>
      <c r="EN40" s="167"/>
      <c r="EO40" s="167"/>
      <c r="EP40" s="167"/>
      <c r="EQ40" s="167"/>
      <c r="ER40" s="167"/>
      <c r="ES40" s="167"/>
      <c r="ET40" s="167"/>
      <c r="EU40" s="167"/>
      <c r="EV40" s="167"/>
      <c r="EW40" s="167"/>
      <c r="EX40" s="167"/>
      <c r="EY40" s="167"/>
      <c r="EZ40" s="167"/>
      <c r="FA40" s="167"/>
      <c r="FB40" s="167"/>
      <c r="FC40" s="167"/>
      <c r="FD40" s="167"/>
      <c r="FE40" s="167"/>
      <c r="FF40" s="167"/>
      <c r="FG40" s="167"/>
      <c r="FH40" s="167"/>
      <c r="FI40" s="167"/>
      <c r="FJ40" s="167"/>
      <c r="FK40" s="167"/>
      <c r="FL40" s="167"/>
      <c r="FM40" s="167"/>
      <c r="FN40" s="167"/>
      <c r="FO40" s="167"/>
      <c r="FP40" s="167"/>
      <c r="FQ40" s="167"/>
      <c r="FR40" s="167"/>
      <c r="FS40" s="167"/>
      <c r="FT40" s="167"/>
      <c r="FU40" s="167"/>
      <c r="FV40" s="167"/>
      <c r="FW40" s="167"/>
      <c r="FX40" s="167"/>
      <c r="FY40" s="167"/>
      <c r="FZ40" s="167"/>
      <c r="GA40" s="167"/>
      <c r="GB40" s="167"/>
      <c r="GC40" s="167"/>
      <c r="GD40" s="167"/>
      <c r="GE40" s="167"/>
      <c r="GF40" s="167"/>
      <c r="GG40" s="167"/>
      <c r="GH40" s="167"/>
      <c r="GI40" s="167"/>
      <c r="GJ40" s="167"/>
      <c r="GK40" s="167"/>
      <c r="GL40" s="167"/>
      <c r="GM40" s="167"/>
      <c r="GN40" s="167"/>
      <c r="GO40" s="167"/>
      <c r="GP40" s="167"/>
      <c r="GQ40" s="167"/>
      <c r="GR40" s="167"/>
      <c r="GS40" s="167"/>
      <c r="GT40" s="167"/>
      <c r="GU40" s="167"/>
      <c r="GV40" s="167"/>
      <c r="GW40" s="167"/>
      <c r="GX40" s="167"/>
      <c r="GY40" s="167"/>
      <c r="GZ40" s="167"/>
      <c r="HA40" s="167"/>
      <c r="HB40" s="167"/>
      <c r="HC40" s="167"/>
      <c r="HD40" s="167"/>
      <c r="HE40" s="167"/>
      <c r="HF40" s="167"/>
      <c r="HG40" s="167"/>
      <c r="HH40" s="167"/>
      <c r="HI40" s="167"/>
      <c r="HJ40" s="167"/>
      <c r="HK40" s="167"/>
      <c r="HL40" s="167"/>
      <c r="HM40" s="167"/>
      <c r="HN40" s="167"/>
      <c r="HO40" s="167"/>
      <c r="HP40" s="167"/>
      <c r="HQ40" s="167"/>
      <c r="HR40" s="167"/>
      <c r="HS40" s="167"/>
      <c r="HT40" s="167"/>
      <c r="HU40" s="167"/>
      <c r="HV40" s="167"/>
      <c r="HW40" s="167"/>
      <c r="HX40" s="167"/>
      <c r="HY40" s="167"/>
      <c r="HZ40" s="167"/>
      <c r="IA40" s="167"/>
      <c r="IB40" s="167"/>
      <c r="IC40" s="167"/>
      <c r="ID40" s="167"/>
      <c r="IE40" s="167"/>
      <c r="IF40" s="167"/>
      <c r="IG40" s="167"/>
      <c r="IH40" s="167"/>
      <c r="II40" s="167"/>
      <c r="IJ40" s="167"/>
      <c r="IK40" s="167"/>
      <c r="IL40" s="167"/>
      <c r="IM40" s="167"/>
      <c r="IN40" s="167"/>
      <c r="IO40" s="167"/>
      <c r="IP40" s="167"/>
      <c r="IQ40" s="167"/>
      <c r="IR40" s="167"/>
      <c r="IS40" s="167"/>
    </row>
    <row r="41" spans="1:253" s="43" customFormat="1" ht="18" customHeight="1" x14ac:dyDescent="0.15">
      <c r="A41" s="105"/>
      <c r="B41" s="106"/>
      <c r="C41" s="374"/>
      <c r="D41" s="375"/>
      <c r="E41" s="107"/>
      <c r="F41" s="108"/>
      <c r="G41" s="374"/>
      <c r="H41" s="377"/>
      <c r="I41" s="109"/>
      <c r="J41" s="107"/>
      <c r="K41" s="108"/>
      <c r="L41" s="380"/>
      <c r="M41" s="381"/>
      <c r="N41" s="375"/>
      <c r="O41" s="110"/>
      <c r="P41" s="374"/>
      <c r="Q41" s="380"/>
      <c r="R41" s="111"/>
      <c r="S41" s="380"/>
      <c r="T41" s="381"/>
      <c r="U41" s="388"/>
      <c r="V41" s="399"/>
      <c r="W41" s="391"/>
      <c r="X41" s="39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7"/>
      <c r="AP41" s="27"/>
      <c r="AQ41" s="27"/>
      <c r="AR41" s="27"/>
      <c r="AS41" s="27"/>
      <c r="AT41" s="27"/>
      <c r="AU41" s="27"/>
      <c r="AV41" s="27"/>
      <c r="AW41" s="27"/>
      <c r="AX41" s="27"/>
      <c r="AY41" s="27"/>
      <c r="AZ41" s="27"/>
      <c r="BA41" s="27"/>
      <c r="BB41" s="27"/>
      <c r="BC41" s="27"/>
      <c r="BD41" s="27"/>
      <c r="BE41" s="27"/>
      <c r="BF41" s="27"/>
      <c r="BG41" s="27"/>
      <c r="BH41" s="27"/>
      <c r="BI41" s="27"/>
      <c r="BJ41" s="27"/>
      <c r="BK41" s="27"/>
      <c r="BL41" s="27"/>
      <c r="BM41" s="27"/>
      <c r="BN41" s="27"/>
      <c r="BO41" s="27"/>
      <c r="BP41" s="27"/>
      <c r="BQ41" s="27"/>
      <c r="BR41" s="27"/>
      <c r="BS41" s="27"/>
      <c r="BT41" s="27"/>
      <c r="BU41" s="27"/>
      <c r="BV41" s="27"/>
      <c r="BW41" s="27"/>
      <c r="BX41" s="27"/>
      <c r="BY41" s="27"/>
      <c r="BZ41" s="27"/>
      <c r="CA41" s="27"/>
      <c r="CB41" s="27"/>
      <c r="CC41" s="27"/>
      <c r="CD41" s="27"/>
      <c r="CE41" s="27"/>
      <c r="CF41" s="27"/>
      <c r="CG41" s="27"/>
      <c r="CH41" s="27"/>
      <c r="CI41" s="27"/>
      <c r="CJ41" s="27"/>
      <c r="CK41" s="27"/>
      <c r="CL41" s="27"/>
      <c r="CM41" s="27"/>
      <c r="CN41" s="27"/>
      <c r="CO41" s="27"/>
      <c r="CP41" s="27"/>
      <c r="CQ41" s="27"/>
      <c r="CR41" s="27"/>
      <c r="CS41" s="27"/>
      <c r="CT41" s="27"/>
      <c r="CU41" s="27"/>
      <c r="CV41" s="27"/>
      <c r="CW41" s="27"/>
      <c r="CX41" s="27"/>
      <c r="CY41" s="27"/>
      <c r="CZ41" s="27"/>
      <c r="DA41" s="27"/>
      <c r="DB41" s="27"/>
      <c r="DC41" s="27"/>
      <c r="DD41" s="27"/>
      <c r="DE41" s="27"/>
      <c r="DF41" s="27"/>
      <c r="DG41" s="27"/>
      <c r="DH41" s="27"/>
      <c r="DI41" s="27"/>
      <c r="DJ41" s="27"/>
      <c r="DK41" s="27"/>
      <c r="DL41" s="27"/>
      <c r="DM41" s="27"/>
      <c r="DN41" s="27"/>
      <c r="DO41" s="27"/>
      <c r="DP41" s="27"/>
      <c r="DQ41" s="27"/>
      <c r="DR41" s="27"/>
      <c r="DS41" s="27"/>
      <c r="DT41" s="27"/>
      <c r="DU41" s="27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27"/>
      <c r="EM41" s="27"/>
      <c r="EN41" s="27"/>
      <c r="EO41" s="27"/>
      <c r="EP41" s="27"/>
      <c r="EQ41" s="27"/>
      <c r="ER41" s="27"/>
      <c r="ES41" s="27"/>
      <c r="ET41" s="27"/>
      <c r="EU41" s="27"/>
      <c r="EV41" s="27"/>
      <c r="EW41" s="27"/>
      <c r="EX41" s="27"/>
      <c r="EY41" s="27"/>
      <c r="EZ41" s="27"/>
      <c r="FA41" s="27"/>
      <c r="FB41" s="27"/>
      <c r="FC41" s="27"/>
      <c r="FD41" s="27"/>
      <c r="FE41" s="27"/>
      <c r="FF41" s="27"/>
      <c r="FG41" s="27"/>
      <c r="FH41" s="27"/>
      <c r="FI41" s="27"/>
      <c r="FJ41" s="27"/>
      <c r="FK41" s="27"/>
      <c r="FL41" s="27"/>
      <c r="FM41" s="27"/>
      <c r="FN41" s="27"/>
      <c r="FO41" s="27"/>
      <c r="FP41" s="27"/>
      <c r="FQ41" s="27"/>
      <c r="FR41" s="27"/>
      <c r="FS41" s="27"/>
      <c r="FT41" s="27"/>
      <c r="FU41" s="27"/>
      <c r="FV41" s="27"/>
      <c r="FW41" s="27"/>
      <c r="FX41" s="27"/>
      <c r="FY41" s="27"/>
      <c r="FZ41" s="27"/>
      <c r="GA41" s="27"/>
      <c r="GB41" s="27"/>
      <c r="GC41" s="27"/>
      <c r="GD41" s="27"/>
      <c r="GE41" s="27"/>
      <c r="GF41" s="27"/>
      <c r="GG41" s="27"/>
      <c r="GH41" s="27"/>
      <c r="GI41" s="27"/>
      <c r="GJ41" s="27"/>
      <c r="GK41" s="27"/>
      <c r="GL41" s="27"/>
      <c r="GM41" s="27"/>
      <c r="GN41" s="27"/>
      <c r="GO41" s="27"/>
      <c r="GP41" s="27"/>
      <c r="GQ41" s="27"/>
      <c r="GR41" s="27"/>
      <c r="GS41" s="27"/>
      <c r="GT41" s="27"/>
      <c r="GU41" s="27"/>
      <c r="GV41" s="27"/>
      <c r="GW41" s="27"/>
      <c r="GX41" s="27"/>
      <c r="GY41" s="27"/>
      <c r="GZ41" s="27"/>
      <c r="HA41" s="27"/>
      <c r="HB41" s="27"/>
      <c r="HC41" s="27"/>
      <c r="HD41" s="27"/>
      <c r="HE41" s="27"/>
      <c r="HF41" s="27"/>
      <c r="HG41" s="27"/>
      <c r="HH41" s="27"/>
      <c r="HI41" s="27"/>
      <c r="HJ41" s="27"/>
      <c r="HK41" s="27"/>
      <c r="HL41" s="27"/>
      <c r="HM41" s="27"/>
      <c r="HN41" s="27"/>
      <c r="HO41" s="27"/>
      <c r="HP41" s="27"/>
      <c r="HQ41" s="27"/>
      <c r="HR41" s="27"/>
      <c r="HS41" s="27"/>
      <c r="HT41" s="27"/>
      <c r="HU41" s="27"/>
      <c r="HV41" s="27"/>
      <c r="HW41" s="27"/>
      <c r="HX41" s="27"/>
      <c r="HY41" s="27"/>
      <c r="HZ41" s="27"/>
      <c r="IA41" s="27"/>
      <c r="IB41" s="27"/>
      <c r="IC41" s="27"/>
      <c r="ID41" s="27"/>
      <c r="IE41" s="27"/>
      <c r="IF41" s="27"/>
      <c r="IG41" s="27"/>
      <c r="IH41" s="27"/>
      <c r="II41" s="27"/>
      <c r="IJ41" s="27"/>
      <c r="IK41" s="27"/>
      <c r="IL41" s="27"/>
      <c r="IM41" s="27"/>
      <c r="IN41" s="27"/>
      <c r="IO41" s="27"/>
      <c r="IP41" s="27"/>
      <c r="IQ41" s="27"/>
      <c r="IR41" s="27"/>
      <c r="IS41" s="27"/>
    </row>
    <row r="42" spans="1:253" s="43" customFormat="1" ht="18" customHeight="1" x14ac:dyDescent="0.15">
      <c r="A42" s="389"/>
      <c r="B42" s="390"/>
      <c r="C42" s="391"/>
      <c r="D42" s="392"/>
      <c r="E42" s="393"/>
      <c r="F42" s="394"/>
      <c r="G42" s="391"/>
      <c r="H42" s="395"/>
      <c r="I42" s="396"/>
      <c r="J42" s="393"/>
      <c r="K42" s="394"/>
      <c r="L42" s="397"/>
      <c r="M42" s="398"/>
      <c r="N42" s="392"/>
      <c r="O42" s="399"/>
      <c r="P42" s="391"/>
      <c r="Q42" s="397"/>
      <c r="R42" s="400"/>
      <c r="S42" s="397"/>
      <c r="T42" s="398"/>
      <c r="U42" s="401"/>
      <c r="V42" s="399"/>
      <c r="W42" s="391"/>
      <c r="X42" s="39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7"/>
      <c r="AP42" s="27"/>
      <c r="AQ42" s="27"/>
      <c r="AR42" s="27"/>
      <c r="AS42" s="27"/>
      <c r="AT42" s="27"/>
      <c r="AU42" s="27"/>
      <c r="AV42" s="27"/>
      <c r="AW42" s="27"/>
      <c r="AX42" s="27"/>
      <c r="AY42" s="27"/>
      <c r="AZ42" s="27"/>
      <c r="BA42" s="27"/>
      <c r="BB42" s="27"/>
      <c r="BC42" s="27"/>
      <c r="BD42" s="27"/>
      <c r="BE42" s="27"/>
      <c r="BF42" s="27"/>
      <c r="BG42" s="27"/>
      <c r="BH42" s="27"/>
      <c r="BI42" s="27"/>
      <c r="BJ42" s="27"/>
      <c r="BK42" s="27"/>
      <c r="BL42" s="27"/>
      <c r="BM42" s="27"/>
      <c r="BN42" s="27"/>
      <c r="BO42" s="27"/>
      <c r="BP42" s="27"/>
      <c r="BQ42" s="27"/>
      <c r="BR42" s="27"/>
      <c r="BS42" s="27"/>
      <c r="BT42" s="27"/>
      <c r="BU42" s="27"/>
      <c r="BV42" s="27"/>
      <c r="BW42" s="27"/>
      <c r="BX42" s="27"/>
      <c r="BY42" s="27"/>
      <c r="BZ42" s="27"/>
      <c r="CA42" s="27"/>
      <c r="CB42" s="27"/>
      <c r="CC42" s="27"/>
      <c r="CD42" s="27"/>
      <c r="CE42" s="27"/>
      <c r="CF42" s="27"/>
      <c r="CG42" s="27"/>
      <c r="CH42" s="27"/>
      <c r="CI42" s="27"/>
      <c r="CJ42" s="27"/>
      <c r="CK42" s="27"/>
      <c r="CL42" s="27"/>
      <c r="CM42" s="27"/>
      <c r="CN42" s="27"/>
      <c r="CO42" s="27"/>
      <c r="CP42" s="27"/>
      <c r="CQ42" s="27"/>
      <c r="CR42" s="27"/>
      <c r="CS42" s="27"/>
      <c r="CT42" s="27"/>
      <c r="CU42" s="27"/>
      <c r="CV42" s="27"/>
      <c r="CW42" s="27"/>
      <c r="CX42" s="27"/>
      <c r="CY42" s="27"/>
      <c r="CZ42" s="27"/>
      <c r="DA42" s="27"/>
      <c r="DB42" s="27"/>
      <c r="DC42" s="27"/>
      <c r="DD42" s="27"/>
      <c r="DE42" s="27"/>
      <c r="DF42" s="27"/>
      <c r="DG42" s="27"/>
      <c r="DH42" s="27"/>
      <c r="DI42" s="27"/>
      <c r="DJ42" s="27"/>
      <c r="DK42" s="27"/>
      <c r="DL42" s="27"/>
      <c r="DM42" s="27"/>
      <c r="DN42" s="27"/>
      <c r="DO42" s="27"/>
      <c r="DP42" s="27"/>
      <c r="DQ42" s="27"/>
      <c r="DR42" s="27"/>
      <c r="DS42" s="27"/>
      <c r="DT42" s="27"/>
      <c r="DU42" s="27"/>
      <c r="DV42" s="27"/>
      <c r="DW42" s="27"/>
      <c r="DX42" s="27"/>
      <c r="DY42" s="27"/>
      <c r="DZ42" s="27"/>
      <c r="EA42" s="27"/>
      <c r="EB42" s="27"/>
      <c r="EC42" s="27"/>
      <c r="ED42" s="27"/>
      <c r="EE42" s="27"/>
      <c r="EF42" s="27"/>
      <c r="EG42" s="27"/>
      <c r="EH42" s="27"/>
      <c r="EI42" s="27"/>
      <c r="EJ42" s="27"/>
      <c r="EK42" s="27"/>
      <c r="EL42" s="27"/>
      <c r="EM42" s="27"/>
      <c r="EN42" s="27"/>
      <c r="EO42" s="27"/>
      <c r="EP42" s="27"/>
      <c r="EQ42" s="27"/>
      <c r="ER42" s="27"/>
      <c r="ES42" s="27"/>
      <c r="ET42" s="27"/>
      <c r="EU42" s="27"/>
      <c r="EV42" s="27"/>
      <c r="EW42" s="27"/>
      <c r="EX42" s="27"/>
      <c r="EY42" s="27"/>
      <c r="EZ42" s="27"/>
      <c r="FA42" s="27"/>
      <c r="FB42" s="27"/>
      <c r="FC42" s="27"/>
      <c r="FD42" s="27"/>
      <c r="FE42" s="27"/>
      <c r="FF42" s="27"/>
      <c r="FG42" s="27"/>
      <c r="FH42" s="27"/>
      <c r="FI42" s="27"/>
      <c r="FJ42" s="27"/>
      <c r="FK42" s="27"/>
      <c r="FL42" s="27"/>
      <c r="FM42" s="27"/>
      <c r="FN42" s="27"/>
      <c r="FO42" s="27"/>
      <c r="FP42" s="27"/>
      <c r="FQ42" s="27"/>
      <c r="FR42" s="27"/>
      <c r="FS42" s="27"/>
      <c r="FT42" s="27"/>
      <c r="FU42" s="27"/>
      <c r="FV42" s="27"/>
      <c r="FW42" s="27"/>
      <c r="FX42" s="27"/>
      <c r="FY42" s="27"/>
      <c r="FZ42" s="27"/>
      <c r="GA42" s="27"/>
      <c r="GB42" s="27"/>
      <c r="GC42" s="27"/>
      <c r="GD42" s="27"/>
      <c r="GE42" s="27"/>
      <c r="GF42" s="27"/>
      <c r="GG42" s="27"/>
      <c r="GH42" s="27"/>
      <c r="GI42" s="27"/>
      <c r="GJ42" s="27"/>
      <c r="GK42" s="27"/>
      <c r="GL42" s="27"/>
      <c r="GM42" s="27"/>
      <c r="GN42" s="27"/>
      <c r="GO42" s="27"/>
      <c r="GP42" s="27"/>
      <c r="GQ42" s="27"/>
      <c r="GR42" s="27"/>
      <c r="GS42" s="27"/>
      <c r="GT42" s="27"/>
      <c r="GU42" s="27"/>
      <c r="GV42" s="27"/>
      <c r="GW42" s="27"/>
      <c r="GX42" s="27"/>
      <c r="GY42" s="27"/>
      <c r="GZ42" s="27"/>
      <c r="HA42" s="27"/>
      <c r="HB42" s="27"/>
      <c r="HC42" s="27"/>
      <c r="HD42" s="27"/>
      <c r="HE42" s="27"/>
      <c r="HF42" s="27"/>
      <c r="HG42" s="27"/>
      <c r="HH42" s="27"/>
      <c r="HI42" s="27"/>
      <c r="HJ42" s="27"/>
      <c r="HK42" s="27"/>
      <c r="HL42" s="27"/>
      <c r="HM42" s="27"/>
      <c r="HN42" s="27"/>
      <c r="HO42" s="27"/>
      <c r="HP42" s="27"/>
      <c r="HQ42" s="27"/>
      <c r="HR42" s="27"/>
      <c r="HS42" s="27"/>
      <c r="HT42" s="27"/>
      <c r="HU42" s="27"/>
      <c r="HV42" s="27"/>
      <c r="HW42" s="27"/>
      <c r="HX42" s="27"/>
      <c r="HY42" s="27"/>
      <c r="HZ42" s="27"/>
      <c r="IA42" s="27"/>
      <c r="IB42" s="27"/>
      <c r="IC42" s="27"/>
      <c r="ID42" s="27"/>
      <c r="IE42" s="27"/>
      <c r="IF42" s="27"/>
      <c r="IG42" s="27"/>
      <c r="IH42" s="27"/>
      <c r="II42" s="27"/>
      <c r="IJ42" s="27"/>
      <c r="IK42" s="27"/>
      <c r="IL42" s="27"/>
      <c r="IM42" s="27"/>
      <c r="IN42" s="27"/>
      <c r="IO42" s="27"/>
      <c r="IP42" s="27"/>
      <c r="IQ42" s="27"/>
      <c r="IR42" s="27"/>
      <c r="IS42" s="27"/>
    </row>
    <row r="43" spans="1:253" ht="18" customHeight="1" x14ac:dyDescent="0.15">
      <c r="A43" s="99" t="s">
        <v>20</v>
      </c>
      <c r="B43" s="65"/>
      <c r="C43" s="305"/>
      <c r="D43" s="367"/>
      <c r="E43" s="937"/>
      <c r="F43" s="938"/>
      <c r="G43" s="305"/>
      <c r="H43" s="344"/>
      <c r="I43" s="936"/>
      <c r="J43" s="937"/>
      <c r="K43" s="938"/>
      <c r="L43" s="893"/>
      <c r="M43" s="894"/>
      <c r="N43" s="367"/>
      <c r="O43" s="66"/>
      <c r="P43" s="305"/>
      <c r="Q43" s="306"/>
      <c r="R43" s="65"/>
      <c r="S43" s="893"/>
      <c r="T43" s="894"/>
      <c r="U43" s="367"/>
      <c r="V43" s="66"/>
      <c r="W43" s="305"/>
      <c r="X43" s="306"/>
    </row>
    <row r="44" spans="1:253" s="167" customFormat="1" ht="18" customHeight="1" x14ac:dyDescent="0.15">
      <c r="A44" s="195">
        <f>SUM(C44+G44+L44+P44+S44+W44)</f>
        <v>36070</v>
      </c>
      <c r="B44" s="220" t="s">
        <v>9</v>
      </c>
      <c r="C44" s="333">
        <f>SUM(C17,C32,C40)</f>
        <v>17710</v>
      </c>
      <c r="D44" s="376">
        <f>SUM(D17,D32,D40)</f>
        <v>0</v>
      </c>
      <c r="E44" s="940" t="s">
        <v>9</v>
      </c>
      <c r="F44" s="941"/>
      <c r="G44" s="333">
        <f>SUM(G17,G32,G40)</f>
        <v>8110</v>
      </c>
      <c r="H44" s="378">
        <f>SUM(H17,H32,H40)</f>
        <v>0</v>
      </c>
      <c r="I44" s="939" t="s">
        <v>9</v>
      </c>
      <c r="J44" s="940"/>
      <c r="K44" s="941"/>
      <c r="L44" s="882">
        <f>SUM(L17,L32,L40)</f>
        <v>6700</v>
      </c>
      <c r="M44" s="883"/>
      <c r="N44" s="382">
        <f>SUM(N17,N32,N40)</f>
        <v>0</v>
      </c>
      <c r="O44" s="221" t="s">
        <v>9</v>
      </c>
      <c r="P44" s="333">
        <f>SUM(P17,P32)</f>
        <v>1830</v>
      </c>
      <c r="Q44" s="378">
        <f>SUM(Q17,Q32)</f>
        <v>0</v>
      </c>
      <c r="R44" s="220" t="s">
        <v>9</v>
      </c>
      <c r="S44" s="882">
        <f>SUM(S17,S40)</f>
        <v>380</v>
      </c>
      <c r="T44" s="883"/>
      <c r="U44" s="382">
        <f>SUM(U17)</f>
        <v>0</v>
      </c>
      <c r="V44" s="221" t="s">
        <v>9</v>
      </c>
      <c r="W44" s="333">
        <f>SUM(W17,W32)</f>
        <v>1340</v>
      </c>
      <c r="X44" s="378">
        <f>SUM(X17,X32)</f>
        <v>0</v>
      </c>
    </row>
    <row r="45" spans="1:253" s="167" customFormat="1" ht="18" customHeight="1" x14ac:dyDescent="0.15">
      <c r="A45" s="216" t="s">
        <v>65</v>
      </c>
      <c r="B45" s="217"/>
      <c r="C45" s="185"/>
      <c r="D45" s="209"/>
      <c r="E45" s="942"/>
      <c r="F45" s="943"/>
      <c r="G45" s="185"/>
      <c r="H45" s="519"/>
      <c r="I45" s="933"/>
      <c r="J45" s="934"/>
      <c r="K45" s="935"/>
      <c r="L45" s="956"/>
      <c r="M45" s="943"/>
      <c r="N45" s="209"/>
      <c r="O45" s="218"/>
      <c r="P45" s="157"/>
      <c r="Q45" s="161"/>
      <c r="R45" s="219"/>
      <c r="S45" s="956"/>
      <c r="T45" s="943"/>
      <c r="U45" s="209"/>
      <c r="V45" s="218"/>
      <c r="W45" s="305"/>
      <c r="X45" s="306"/>
    </row>
    <row r="46" spans="1:253" ht="32.25" customHeight="1" x14ac:dyDescent="0.15">
      <c r="A46" s="474">
        <f>SUM(B46:X46,W40)</f>
        <v>285720</v>
      </c>
      <c r="B46" s="981">
        <f>松山市!C44+中予地区!C45+南予地区①!C46+南予地区②!C48+東予地区①!C44+東予地区②!C44</f>
        <v>170960</v>
      </c>
      <c r="C46" s="982"/>
      <c r="D46" s="983"/>
      <c r="E46" s="978">
        <f>松山市!G44+中予地区!G45+南予地区①!G46+南予地区②!G48+東予地区①!G44+東予地区②!G44</f>
        <v>46660</v>
      </c>
      <c r="F46" s="979"/>
      <c r="G46" s="979"/>
      <c r="H46" s="979"/>
      <c r="I46" s="984">
        <f>松山市!L44+中予地区!L45+南予地区①!L46+南予地区②!L48+東予地区①!L44+東予地区②!L44</f>
        <v>43000</v>
      </c>
      <c r="J46" s="985"/>
      <c r="K46" s="985"/>
      <c r="L46" s="985"/>
      <c r="M46" s="985"/>
      <c r="N46" s="986"/>
      <c r="O46" s="953">
        <f>松山市!P44+中予地区!P45+南予地区①!P46+南予地区②!P48+東予地区①!P44+東予地区②!P44</f>
        <v>10610</v>
      </c>
      <c r="P46" s="954"/>
      <c r="Q46" s="955"/>
      <c r="R46" s="975">
        <f>松山市!S44+中予地区!S45+南予地区①!S46+南予地区②!S48+東予地区①!S44+東予地区②!S44</f>
        <v>3930</v>
      </c>
      <c r="S46" s="976"/>
      <c r="T46" s="976"/>
      <c r="U46" s="977"/>
      <c r="V46" s="968">
        <f>松山市!W44+中予地区!W45+南予地区①!W46+南予地区②!W48+東予地区①!W44+東予地区②!W44</f>
        <v>10330</v>
      </c>
      <c r="W46" s="969"/>
      <c r="X46" s="969"/>
    </row>
    <row r="47" spans="1:253" ht="15" customHeight="1" x14ac:dyDescent="0.15">
      <c r="B47" s="222"/>
      <c r="C47" s="222"/>
      <c r="D47" s="222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669" t="str">
        <f>市郡別!P43</f>
        <v>2024年11月現在</v>
      </c>
      <c r="X47" s="670"/>
    </row>
    <row r="48" spans="1:253" ht="15" customHeight="1" x14ac:dyDescent="0.15"/>
    <row r="49" ht="15" customHeight="1" x14ac:dyDescent="0.15"/>
    <row r="50" ht="15" customHeight="1" x14ac:dyDescent="0.15"/>
    <row r="51" ht="15" customHeight="1" x14ac:dyDescent="0.15"/>
    <row r="52" ht="15" customHeight="1" x14ac:dyDescent="0.15"/>
    <row r="53" ht="15" customHeight="1" x14ac:dyDescent="0.15"/>
    <row r="54" ht="15" customHeight="1" x14ac:dyDescent="0.15"/>
    <row r="55" ht="15" customHeight="1" x14ac:dyDescent="0.15"/>
    <row r="56" ht="15" customHeight="1" x14ac:dyDescent="0.15"/>
    <row r="57" ht="15" customHeight="1" x14ac:dyDescent="0.15"/>
    <row r="58" ht="15" customHeight="1" x14ac:dyDescent="0.15"/>
    <row r="59" ht="15" customHeight="1" x14ac:dyDescent="0.15"/>
    <row r="60" ht="15" customHeight="1" x14ac:dyDescent="0.15"/>
    <row r="61" ht="15" customHeight="1" x14ac:dyDescent="0.15"/>
    <row r="62" ht="15" customHeight="1" x14ac:dyDescent="0.15"/>
    <row r="63" ht="15" customHeight="1" x14ac:dyDescent="0.15"/>
    <row r="64" ht="15" customHeight="1" x14ac:dyDescent="0.15"/>
    <row r="65" ht="15" customHeight="1" x14ac:dyDescent="0.15"/>
    <row r="66" ht="15" customHeight="1" x14ac:dyDescent="0.15"/>
    <row r="67" ht="15" customHeight="1" x14ac:dyDescent="0.15"/>
    <row r="68" ht="15" customHeight="1" x14ac:dyDescent="0.15"/>
    <row r="69" ht="15" customHeight="1" x14ac:dyDescent="0.15"/>
    <row r="70" ht="15" customHeight="1" x14ac:dyDescent="0.15"/>
    <row r="71" ht="15" customHeight="1" x14ac:dyDescent="0.15"/>
    <row r="72" ht="15" customHeight="1" x14ac:dyDescent="0.15"/>
    <row r="73" ht="15" customHeight="1" x14ac:dyDescent="0.15"/>
  </sheetData>
  <sheetProtection algorithmName="SHA-512" hashValue="3tdUyXZ7xVBe5nPxoLernCQVnvOFvAS1x57ezHDfHwHiAEzffSJEktKvAalkB1c4PmygXtc0hmc5J1ov1VKJ4A==" saltValue="gMsCrJc5+UF0mwN82QBNCw==" spinCount="100000" sheet="1" selectLockedCells="1"/>
  <mergeCells count="184">
    <mergeCell ref="B46:D46"/>
    <mergeCell ref="I46:N46"/>
    <mergeCell ref="E6:F6"/>
    <mergeCell ref="E7:F7"/>
    <mergeCell ref="E10:F10"/>
    <mergeCell ref="E11:F11"/>
    <mergeCell ref="E12:F12"/>
    <mergeCell ref="E13:F13"/>
    <mergeCell ref="E8:F8"/>
    <mergeCell ref="E15:F15"/>
    <mergeCell ref="E34:F34"/>
    <mergeCell ref="E35:F35"/>
    <mergeCell ref="E36:F36"/>
    <mergeCell ref="L25:M25"/>
    <mergeCell ref="L26:M26"/>
    <mergeCell ref="L10:M10"/>
    <mergeCell ref="L11:M11"/>
    <mergeCell ref="L12:M12"/>
    <mergeCell ref="L13:M13"/>
    <mergeCell ref="L20:M20"/>
    <mergeCell ref="L23:M23"/>
    <mergeCell ref="L21:M21"/>
    <mergeCell ref="I6:K6"/>
    <mergeCell ref="I7:K7"/>
    <mergeCell ref="A6:A16"/>
    <mergeCell ref="I18:K18"/>
    <mergeCell ref="I19:K19"/>
    <mergeCell ref="I32:K32"/>
    <mergeCell ref="E9:F9"/>
    <mergeCell ref="E14:F14"/>
    <mergeCell ref="E30:F30"/>
    <mergeCell ref="E31:F31"/>
    <mergeCell ref="E33:F33"/>
    <mergeCell ref="E29:F29"/>
    <mergeCell ref="E24:F24"/>
    <mergeCell ref="E32:F32"/>
    <mergeCell ref="E25:F25"/>
    <mergeCell ref="E28:F28"/>
    <mergeCell ref="E26:F26"/>
    <mergeCell ref="I26:K26"/>
    <mergeCell ref="I27:K27"/>
    <mergeCell ref="I28:K28"/>
    <mergeCell ref="I24:K24"/>
    <mergeCell ref="I29:K29"/>
    <mergeCell ref="I31:K31"/>
    <mergeCell ref="E16:F16"/>
    <mergeCell ref="I33:K33"/>
    <mergeCell ref="E17:F17"/>
    <mergeCell ref="A36:A38"/>
    <mergeCell ref="V46:X46"/>
    <mergeCell ref="L31:N31"/>
    <mergeCell ref="P31:Q31"/>
    <mergeCell ref="S31:U31"/>
    <mergeCell ref="L32:M32"/>
    <mergeCell ref="E38:F38"/>
    <mergeCell ref="A18:A31"/>
    <mergeCell ref="C31:D31"/>
    <mergeCell ref="I21:K21"/>
    <mergeCell ref="E18:F18"/>
    <mergeCell ref="E19:F19"/>
    <mergeCell ref="E20:F20"/>
    <mergeCell ref="I22:K22"/>
    <mergeCell ref="I23:K23"/>
    <mergeCell ref="E21:F21"/>
    <mergeCell ref="E23:F23"/>
    <mergeCell ref="E27:F27"/>
    <mergeCell ref="E22:F22"/>
    <mergeCell ref="L24:M24"/>
    <mergeCell ref="I30:K30"/>
    <mergeCell ref="I25:K25"/>
    <mergeCell ref="R46:U46"/>
    <mergeCell ref="E46:H46"/>
    <mergeCell ref="I15:K15"/>
    <mergeCell ref="I16:K16"/>
    <mergeCell ref="I17:K17"/>
    <mergeCell ref="I14:K14"/>
    <mergeCell ref="I12:K12"/>
    <mergeCell ref="I13:K13"/>
    <mergeCell ref="I20:K20"/>
    <mergeCell ref="I10:K10"/>
    <mergeCell ref="I11:K11"/>
    <mergeCell ref="L6:M6"/>
    <mergeCell ref="L7:M7"/>
    <mergeCell ref="L8:M8"/>
    <mergeCell ref="L9:M9"/>
    <mergeCell ref="T1:X1"/>
    <mergeCell ref="I5:K5"/>
    <mergeCell ref="V4:X4"/>
    <mergeCell ref="O4:Q4"/>
    <mergeCell ref="I4:N4"/>
    <mergeCell ref="S6:T6"/>
    <mergeCell ref="S7:T7"/>
    <mergeCell ref="S8:T8"/>
    <mergeCell ref="S9:T9"/>
    <mergeCell ref="I8:K8"/>
    <mergeCell ref="I9:K9"/>
    <mergeCell ref="B4:D4"/>
    <mergeCell ref="E4:H4"/>
    <mergeCell ref="F2:H2"/>
    <mergeCell ref="E5:F5"/>
    <mergeCell ref="O1:S1"/>
    <mergeCell ref="M1:N1"/>
    <mergeCell ref="F1:L1"/>
    <mergeCell ref="A1:E1"/>
    <mergeCell ref="I2:L2"/>
    <mergeCell ref="M2:N2"/>
    <mergeCell ref="A2:E2"/>
    <mergeCell ref="S5:T5"/>
    <mergeCell ref="T2:X2"/>
    <mergeCell ref="O2:S2"/>
    <mergeCell ref="A4:A5"/>
    <mergeCell ref="R4:U4"/>
    <mergeCell ref="L5:M5"/>
    <mergeCell ref="L22:M22"/>
    <mergeCell ref="L14:M14"/>
    <mergeCell ref="L18:M18"/>
    <mergeCell ref="L19:M19"/>
    <mergeCell ref="L15:M15"/>
    <mergeCell ref="L16:M16"/>
    <mergeCell ref="L17:M17"/>
    <mergeCell ref="S23:T23"/>
    <mergeCell ref="S10:T10"/>
    <mergeCell ref="S11:T11"/>
    <mergeCell ref="S12:T12"/>
    <mergeCell ref="S13:T13"/>
    <mergeCell ref="S14:T14"/>
    <mergeCell ref="S15:T15"/>
    <mergeCell ref="S16:T16"/>
    <mergeCell ref="S17:T17"/>
    <mergeCell ref="S18:T18"/>
    <mergeCell ref="S21:T21"/>
    <mergeCell ref="S22:T22"/>
    <mergeCell ref="S19:T19"/>
    <mergeCell ref="S20:T20"/>
    <mergeCell ref="S25:T25"/>
    <mergeCell ref="S24:T24"/>
    <mergeCell ref="S26:T26"/>
    <mergeCell ref="L38:M38"/>
    <mergeCell ref="L35:M35"/>
    <mergeCell ref="S35:T35"/>
    <mergeCell ref="S32:T32"/>
    <mergeCell ref="S33:T33"/>
    <mergeCell ref="S43:T43"/>
    <mergeCell ref="S29:T29"/>
    <mergeCell ref="L43:M43"/>
    <mergeCell ref="L27:M27"/>
    <mergeCell ref="L28:M28"/>
    <mergeCell ref="L33:M33"/>
    <mergeCell ref="S27:T27"/>
    <mergeCell ref="S28:T28"/>
    <mergeCell ref="L39:M39"/>
    <mergeCell ref="L40:M40"/>
    <mergeCell ref="S39:T39"/>
    <mergeCell ref="L29:M29"/>
    <mergeCell ref="L30:M30"/>
    <mergeCell ref="S30:T30"/>
    <mergeCell ref="S34:T34"/>
    <mergeCell ref="S40:T40"/>
    <mergeCell ref="I34:K34"/>
    <mergeCell ref="I35:K35"/>
    <mergeCell ref="L34:M34"/>
    <mergeCell ref="W47:X47"/>
    <mergeCell ref="L36:M36"/>
    <mergeCell ref="I37:K37"/>
    <mergeCell ref="L37:M37"/>
    <mergeCell ref="I40:K40"/>
    <mergeCell ref="I38:K38"/>
    <mergeCell ref="V36:X36"/>
    <mergeCell ref="O46:Q46"/>
    <mergeCell ref="S44:T44"/>
    <mergeCell ref="L45:M45"/>
    <mergeCell ref="S45:T45"/>
    <mergeCell ref="E37:F37"/>
    <mergeCell ref="I36:K36"/>
    <mergeCell ref="I45:K45"/>
    <mergeCell ref="I43:K43"/>
    <mergeCell ref="I44:K44"/>
    <mergeCell ref="I39:K39"/>
    <mergeCell ref="E43:F43"/>
    <mergeCell ref="E39:F39"/>
    <mergeCell ref="L44:M44"/>
    <mergeCell ref="E44:F44"/>
    <mergeCell ref="E45:F45"/>
    <mergeCell ref="E40:F40"/>
  </mergeCells>
  <phoneticPr fontId="3"/>
  <dataValidations count="2">
    <dataValidation type="decimal" operator="lessThanOrEqual" allowBlank="1" showInputMessage="1" showErrorMessage="1" sqref="D6:D10 X18:X21 X37:X39 X12 D18:D29 H14:H15 X25 D36:D39 Q21 Q29 X14:X15 X29 H6:H10 H36:H39 Q19 D14:D16 H27:H29 X23 N22 H18:H25 Q6:Q15 X6:X9" xr:uid="{00000000-0002-0000-0600-000000000000}">
      <formula1>C6</formula1>
    </dataValidation>
    <dataValidation type="decimal" operator="lessThanOrEqual" allowBlank="1" showInputMessage="1" showErrorMessage="1" sqref="N6:N10 N28:N29 N23:N25 U15 U6:U8 N36:N39 N18:N21 N14:N16" xr:uid="{00000000-0002-0000-0600-000001000000}">
      <formula1>L6</formula1>
    </dataValidation>
  </dataValidations>
  <printOptions horizontalCentered="1"/>
  <pageMargins left="0.27559055118110237" right="0.23622047244094491" top="0.51181102362204722" bottom="0.31496062992125984" header="0.31496062992125984" footer="0.11811023622047245"/>
  <pageSetup paperSize="9" scale="64" orientation="landscape" r:id="rId1"/>
  <headerFooter alignWithMargins="0">
    <oddHeader>&amp;C&amp;"ＭＳ Ｐゴシック,太字"愛 媛 県　折 込 部 数 表</oddHeader>
    <oddFooter>&amp;R株式会社 読宣四国 &amp;8TEL087(888)6133　FAX087(888)6130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44</vt:i4>
      </vt:variant>
    </vt:vector>
  </HeadingPairs>
  <TitlesOfParts>
    <vt:vector size="51" baseType="lpstr">
      <vt:lpstr>市郡別</vt:lpstr>
      <vt:lpstr>松山市</vt:lpstr>
      <vt:lpstr>中予地区</vt:lpstr>
      <vt:lpstr>南予地区①</vt:lpstr>
      <vt:lpstr>南予地区②</vt:lpstr>
      <vt:lpstr>東予地区①</vt:lpstr>
      <vt:lpstr>東予地区②</vt:lpstr>
      <vt:lpstr>市郡別!Print_Area</vt:lpstr>
      <vt:lpstr>松山市!Print_Area</vt:lpstr>
      <vt:lpstr>中予地区!Print_Area</vt:lpstr>
      <vt:lpstr>東予地区①!Print_Area</vt:lpstr>
      <vt:lpstr>東予地区②!Print_Area</vt:lpstr>
      <vt:lpstr>南予地区①!Print_Area</vt:lpstr>
      <vt:lpstr>南予地区②!Print_Area</vt:lpstr>
      <vt:lpstr>市郡別!サイズ2</vt:lpstr>
      <vt:lpstr>サイズ3</vt:lpstr>
      <vt:lpstr>サイズ4</vt:lpstr>
      <vt:lpstr>サイズ5</vt:lpstr>
      <vt:lpstr>サイズ6</vt:lpstr>
      <vt:lpstr>サイズ7</vt:lpstr>
      <vt:lpstr>サイズ8</vt:lpstr>
      <vt:lpstr>タイトル等3</vt:lpstr>
      <vt:lpstr>タイトル等4</vt:lpstr>
      <vt:lpstr>タイトル等5</vt:lpstr>
      <vt:lpstr>タイトル等6</vt:lpstr>
      <vt:lpstr>タイトル等7</vt:lpstr>
      <vt:lpstr>タイトル等8</vt:lpstr>
      <vt:lpstr>広告主名3</vt:lpstr>
      <vt:lpstr>広告主名4</vt:lpstr>
      <vt:lpstr>広告主名5</vt:lpstr>
      <vt:lpstr>広告主名6</vt:lpstr>
      <vt:lpstr>広告主名7</vt:lpstr>
      <vt:lpstr>広告主名8</vt:lpstr>
      <vt:lpstr>申込者名3</vt:lpstr>
      <vt:lpstr>申込者名4</vt:lpstr>
      <vt:lpstr>申込者名5</vt:lpstr>
      <vt:lpstr>申込者名6</vt:lpstr>
      <vt:lpstr>申込者名7</vt:lpstr>
      <vt:lpstr>申込者名8</vt:lpstr>
      <vt:lpstr>折込指定日3</vt:lpstr>
      <vt:lpstr>折込指定日4</vt:lpstr>
      <vt:lpstr>折込指定日5</vt:lpstr>
      <vt:lpstr>折込指定日6</vt:lpstr>
      <vt:lpstr>折込指定日7</vt:lpstr>
      <vt:lpstr>折込指定日8</vt:lpstr>
      <vt:lpstr>折込総数3</vt:lpstr>
      <vt:lpstr>折込総数4</vt:lpstr>
      <vt:lpstr>折込総数5</vt:lpstr>
      <vt:lpstr>折込総数6</vt:lpstr>
      <vt:lpstr>折込総数7</vt:lpstr>
      <vt:lpstr>折込総数8</vt:lpstr>
    </vt:vector>
  </TitlesOfParts>
  <Company>ウエイ企画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WS112</dc:creator>
  <cp:lastModifiedBy>WS107</cp:lastModifiedBy>
  <cp:lastPrinted>2024-09-19T02:30:02Z</cp:lastPrinted>
  <dcterms:created xsi:type="dcterms:W3CDTF">2000-04-21T08:06:23Z</dcterms:created>
  <dcterms:modified xsi:type="dcterms:W3CDTF">2024-10-28T05:49:50Z</dcterms:modified>
</cp:coreProperties>
</file>