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\\kag-svr100\u\流田引継系一式\折込部数表\"/>
    </mc:Choice>
  </mc:AlternateContent>
  <xr:revisionPtr revIDLastSave="0" documentId="8_{04D57A6A-2550-4282-B72A-BF6DD93F1401}" xr6:coauthVersionLast="45" xr6:coauthVersionMax="45" xr10:uidLastSave="{00000000-0000-0000-0000-000000000000}"/>
  <bookViews>
    <workbookView xWindow="-120" yWindow="-120" windowWidth="29040" windowHeight="15840" tabRatio="548" xr2:uid="{00000000-000D-0000-FFFF-FFFF00000000}"/>
  </bookViews>
  <sheets>
    <sheet name="市郡別" sheetId="12" r:id="rId1"/>
    <sheet name="徳島①" sheetId="3" r:id="rId2"/>
    <sheet name="徳島②" sheetId="9" r:id="rId3"/>
    <sheet name="徳島③" sheetId="11" r:id="rId4"/>
    <sheet name="徳島④" sheetId="10" r:id="rId5"/>
  </sheets>
  <definedNames>
    <definedName name="_xlnm.Print_Area" localSheetId="0">市郡別!$A$3:$R$35</definedName>
    <definedName name="_xlnm.Print_Area" localSheetId="1">徳島①!$A$1:$Y$48</definedName>
    <definedName name="_xlnm.Print_Area" localSheetId="2">徳島②!$A$1:$Y$50</definedName>
    <definedName name="_xlnm.Print_Area" localSheetId="3">徳島③!$A$1:$Y$47</definedName>
    <definedName name="_xlnm.Print_Area" localSheetId="4">徳島④!$A$1:$Y$45</definedName>
    <definedName name="サイズ1">#REF!</definedName>
    <definedName name="サイズ2" localSheetId="0">市郡別!$I$4</definedName>
    <definedName name="サイズ2">#REF!</definedName>
    <definedName name="サイズ3">徳島①!$G$2</definedName>
    <definedName name="サイズ4">#REF!</definedName>
    <definedName name="サイズ5">#REF!</definedName>
    <definedName name="タイトル等1">#REF!</definedName>
    <definedName name="タイトル等2">#REF!</definedName>
    <definedName name="タイトル等3">徳島①!$O$2</definedName>
    <definedName name="タイトル等4">#REF!</definedName>
    <definedName name="タイトル等5">#REF!</definedName>
    <definedName name="郡市別">"図 1"</definedName>
    <definedName name="広告主名1">#REF!</definedName>
    <definedName name="広告主名2">#REF!</definedName>
    <definedName name="広告主名3">徳島①!#REF!</definedName>
    <definedName name="広告主名4">#REF!</definedName>
    <definedName name="広告主名5">#REF!</definedName>
    <definedName name="申込者名1">#REF!</definedName>
    <definedName name="申込者名2">#REF!</definedName>
    <definedName name="申込者名3">徳島①!$S$2</definedName>
    <definedName name="申込者名4">#REF!</definedName>
    <definedName name="申込者名5">#REF!</definedName>
    <definedName name="折込指定日1">#REF!</definedName>
    <definedName name="折込指定日2">#REF!</definedName>
    <definedName name="折込指定日3">徳島①!#REF!</definedName>
    <definedName name="折込指定日4">#REF!</definedName>
    <definedName name="折込指定日5">#REF!</definedName>
    <definedName name="折込総数1">#REF!</definedName>
    <definedName name="折込総数2">#REF!</definedName>
    <definedName name="折込総数3">徳島①!#REF!</definedName>
    <definedName name="折込総数4">#REF!</definedName>
    <definedName name="折込総数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" i="10" l="1"/>
  <c r="N27" i="10" l="1"/>
  <c r="R35" i="12"/>
  <c r="W50" i="9" s="1"/>
  <c r="L38" i="3"/>
  <c r="K38" i="3"/>
  <c r="G10" i="12" s="1"/>
  <c r="C38" i="3"/>
  <c r="R30" i="11"/>
  <c r="K30" i="11"/>
  <c r="L30" i="11"/>
  <c r="C30" i="11"/>
  <c r="B19" i="12" s="1"/>
  <c r="D30" i="11"/>
  <c r="C24" i="9"/>
  <c r="B13" i="12" s="1"/>
  <c r="D24" i="9"/>
  <c r="D38" i="3"/>
  <c r="C10" i="12" s="1"/>
  <c r="D29" i="9"/>
  <c r="D35" i="9"/>
  <c r="C15" i="12" s="1"/>
  <c r="D41" i="9"/>
  <c r="D19" i="11"/>
  <c r="C19" i="11"/>
  <c r="B18" i="12" s="1"/>
  <c r="O38" i="3"/>
  <c r="N38" i="3"/>
  <c r="X30" i="11"/>
  <c r="P19" i="12"/>
  <c r="N19" i="11"/>
  <c r="I18" i="12"/>
  <c r="X27" i="10"/>
  <c r="P23" i="12"/>
  <c r="P24" i="12" s="1"/>
  <c r="W27" i="10"/>
  <c r="O23" i="12"/>
  <c r="R27" i="10"/>
  <c r="L23" i="12" s="1"/>
  <c r="Q27" i="10"/>
  <c r="K23" i="12"/>
  <c r="O27" i="10"/>
  <c r="J23" i="12"/>
  <c r="L27" i="10"/>
  <c r="H23" i="12" s="1"/>
  <c r="L19" i="10"/>
  <c r="H22" i="12" s="1"/>
  <c r="O19" i="10"/>
  <c r="J22" i="12"/>
  <c r="R19" i="10"/>
  <c r="L22" i="12" s="1"/>
  <c r="X19" i="10"/>
  <c r="P22" i="12"/>
  <c r="U19" i="11"/>
  <c r="N18" i="12"/>
  <c r="R19" i="11"/>
  <c r="L18" i="12"/>
  <c r="T19" i="11"/>
  <c r="S44" i="10"/>
  <c r="R39" i="11"/>
  <c r="L20" i="12"/>
  <c r="Q39" i="11"/>
  <c r="K20" i="12"/>
  <c r="Q19" i="10"/>
  <c r="K22" i="12"/>
  <c r="R49" i="9"/>
  <c r="L17" i="12"/>
  <c r="R35" i="9"/>
  <c r="L15" i="12"/>
  <c r="Q49" i="9"/>
  <c r="K17" i="12"/>
  <c r="R47" i="3"/>
  <c r="L11" i="12"/>
  <c r="Q47" i="3"/>
  <c r="K11" i="12"/>
  <c r="O19" i="11"/>
  <c r="J18" i="12"/>
  <c r="K19" i="10"/>
  <c r="G22" i="12" s="1"/>
  <c r="D19" i="10"/>
  <c r="C22" i="12"/>
  <c r="D11" i="9"/>
  <c r="C12" i="12"/>
  <c r="R12" i="12" s="1"/>
  <c r="C19" i="12"/>
  <c r="C18" i="12"/>
  <c r="H10" i="12"/>
  <c r="H25" i="12"/>
  <c r="J10" i="12"/>
  <c r="D46" i="11"/>
  <c r="C21" i="12"/>
  <c r="D47" i="3"/>
  <c r="C11" i="12"/>
  <c r="C13" i="12"/>
  <c r="C14" i="12"/>
  <c r="C16" i="12"/>
  <c r="D49" i="9"/>
  <c r="C17" i="12"/>
  <c r="D39" i="11"/>
  <c r="C20" i="12" s="1"/>
  <c r="R20" i="12" s="1"/>
  <c r="D27" i="10"/>
  <c r="C23" i="12"/>
  <c r="L47" i="3"/>
  <c r="H11" i="12"/>
  <c r="L11" i="9"/>
  <c r="H12" i="12"/>
  <c r="L24" i="9"/>
  <c r="H13" i="12"/>
  <c r="L29" i="9"/>
  <c r="H14" i="12"/>
  <c r="L35" i="9"/>
  <c r="H15" i="12"/>
  <c r="L49" i="9"/>
  <c r="H17" i="12"/>
  <c r="L19" i="11"/>
  <c r="H18" i="12"/>
  <c r="H19" i="12"/>
  <c r="L39" i="11"/>
  <c r="H20" i="12"/>
  <c r="L46" i="11"/>
  <c r="H21" i="12"/>
  <c r="L41" i="9"/>
  <c r="H16" i="12"/>
  <c r="O47" i="3"/>
  <c r="J11" i="12"/>
  <c r="O11" i="9"/>
  <c r="J12" i="12"/>
  <c r="O24" i="9"/>
  <c r="J13" i="12"/>
  <c r="O35" i="9"/>
  <c r="J15" i="12"/>
  <c r="O30" i="11"/>
  <c r="J19" i="12"/>
  <c r="O39" i="11"/>
  <c r="J20" i="12"/>
  <c r="J14" i="12"/>
  <c r="J16" i="12"/>
  <c r="J17" i="12"/>
  <c r="J21" i="12"/>
  <c r="R38" i="3"/>
  <c r="L10" i="12"/>
  <c r="L19" i="12"/>
  <c r="R46" i="11"/>
  <c r="L21" i="12"/>
  <c r="L12" i="12"/>
  <c r="L13" i="12"/>
  <c r="L14" i="12"/>
  <c r="L16" i="12"/>
  <c r="N10" i="12"/>
  <c r="N25" i="12"/>
  <c r="U47" i="3"/>
  <c r="N11" i="12"/>
  <c r="N12" i="12"/>
  <c r="N13" i="12"/>
  <c r="N14" i="12"/>
  <c r="N15" i="12"/>
  <c r="N16" i="12"/>
  <c r="N17" i="12"/>
  <c r="N19" i="12"/>
  <c r="N20" i="12"/>
  <c r="N21" i="12"/>
  <c r="N22" i="12"/>
  <c r="N23" i="12"/>
  <c r="X38" i="3"/>
  <c r="P10" i="12"/>
  <c r="X47" i="3"/>
  <c r="P11" i="12"/>
  <c r="X24" i="9"/>
  <c r="P13" i="12"/>
  <c r="X35" i="9"/>
  <c r="P15" i="12"/>
  <c r="X19" i="11"/>
  <c r="P18" i="12"/>
  <c r="P12" i="12"/>
  <c r="P14" i="12"/>
  <c r="P16" i="12"/>
  <c r="P17" i="12"/>
  <c r="P20" i="12"/>
  <c r="P21" i="12"/>
  <c r="O21" i="12"/>
  <c r="O20" i="12"/>
  <c r="O17" i="12"/>
  <c r="O16" i="12"/>
  <c r="O14" i="12"/>
  <c r="O12" i="12"/>
  <c r="M23" i="12"/>
  <c r="M22" i="12"/>
  <c r="M21" i="12"/>
  <c r="M20" i="12"/>
  <c r="M19" i="12"/>
  <c r="M17" i="12"/>
  <c r="M16" i="12"/>
  <c r="M15" i="12"/>
  <c r="M14" i="12"/>
  <c r="M13" i="12"/>
  <c r="M12" i="12"/>
  <c r="M10" i="12"/>
  <c r="M25" i="12"/>
  <c r="K16" i="12"/>
  <c r="K14" i="12"/>
  <c r="K13" i="12"/>
  <c r="K12" i="12"/>
  <c r="I21" i="12"/>
  <c r="I17" i="12"/>
  <c r="I16" i="12"/>
  <c r="I14" i="12"/>
  <c r="I10" i="12"/>
  <c r="I25" i="12" s="1"/>
  <c r="Q38" i="3"/>
  <c r="K10" i="12"/>
  <c r="K25" i="12"/>
  <c r="W38" i="3"/>
  <c r="W19" i="10"/>
  <c r="O22" i="12"/>
  <c r="W30" i="11"/>
  <c r="O19" i="12"/>
  <c r="W19" i="11"/>
  <c r="O18" i="12"/>
  <c r="W35" i="9"/>
  <c r="O15" i="12"/>
  <c r="W24" i="9"/>
  <c r="O13" i="12"/>
  <c r="Q46" i="11"/>
  <c r="K21" i="12"/>
  <c r="Q30" i="11"/>
  <c r="K19" i="12"/>
  <c r="Q19" i="11"/>
  <c r="Q35" i="9"/>
  <c r="K15" i="12"/>
  <c r="I23" i="12"/>
  <c r="N19" i="10"/>
  <c r="I22" i="12"/>
  <c r="N39" i="11"/>
  <c r="I20" i="12"/>
  <c r="N30" i="11"/>
  <c r="I19" i="12" s="1"/>
  <c r="N35" i="9"/>
  <c r="I15" i="12"/>
  <c r="N24" i="9"/>
  <c r="I13" i="12"/>
  <c r="N11" i="9"/>
  <c r="I12" i="12"/>
  <c r="G23" i="12"/>
  <c r="K46" i="11"/>
  <c r="G21" i="12"/>
  <c r="K39" i="11"/>
  <c r="G20" i="12" s="1"/>
  <c r="G19" i="12"/>
  <c r="K19" i="11"/>
  <c r="G18" i="12" s="1"/>
  <c r="K49" i="9"/>
  <c r="G17" i="12" s="1"/>
  <c r="K41" i="9"/>
  <c r="G16" i="12"/>
  <c r="K35" i="9"/>
  <c r="G15" i="12" s="1"/>
  <c r="K29" i="9"/>
  <c r="G14" i="12" s="1"/>
  <c r="K24" i="9"/>
  <c r="G13" i="12" s="1"/>
  <c r="K11" i="9"/>
  <c r="G12" i="12" s="1"/>
  <c r="K47" i="3"/>
  <c r="G11" i="12"/>
  <c r="N47" i="3"/>
  <c r="I11" i="12"/>
  <c r="T47" i="3"/>
  <c r="M11" i="12"/>
  <c r="W47" i="3"/>
  <c r="O11" i="12"/>
  <c r="C47" i="3"/>
  <c r="B11" i="12" s="1"/>
  <c r="Q11" i="12" s="1"/>
  <c r="C11" i="9"/>
  <c r="C29" i="9"/>
  <c r="C35" i="9"/>
  <c r="B15" i="12" s="1"/>
  <c r="C41" i="9"/>
  <c r="A41" i="9" s="1"/>
  <c r="B16" i="12"/>
  <c r="Q16" i="12" s="1"/>
  <c r="C39" i="11"/>
  <c r="C46" i="11"/>
  <c r="A46" i="11" s="1"/>
  <c r="C19" i="10"/>
  <c r="B22" i="12" s="1"/>
  <c r="C27" i="10"/>
  <c r="B23" i="12" s="1"/>
  <c r="C49" i="9"/>
  <c r="B17" i="12" s="1"/>
  <c r="T2" i="3"/>
  <c r="N2" i="3"/>
  <c r="M2" i="3"/>
  <c r="A2" i="3"/>
  <c r="T2" i="9"/>
  <c r="N2" i="9"/>
  <c r="M2" i="9"/>
  <c r="A2" i="9"/>
  <c r="T2" i="11"/>
  <c r="N2" i="11"/>
  <c r="M2" i="11"/>
  <c r="A2" i="11"/>
  <c r="T2" i="10"/>
  <c r="N2" i="10"/>
  <c r="M2" i="10"/>
  <c r="A2" i="10"/>
  <c r="G4" i="12"/>
  <c r="D4" i="12"/>
  <c r="M44" i="10"/>
  <c r="M18" i="12"/>
  <c r="M26" i="12"/>
  <c r="R14" i="12"/>
  <c r="R21" i="12"/>
  <c r="R16" i="12"/>
  <c r="R17" i="12"/>
  <c r="A29" i="9"/>
  <c r="P26" i="12"/>
  <c r="R13" i="12"/>
  <c r="R11" i="12"/>
  <c r="J26" i="12"/>
  <c r="I27" i="12" s="1"/>
  <c r="B14" i="12"/>
  <c r="P44" i="10"/>
  <c r="K18" i="12"/>
  <c r="K24" i="12"/>
  <c r="N26" i="12"/>
  <c r="M27" i="12"/>
  <c r="N24" i="12"/>
  <c r="R18" i="12"/>
  <c r="R19" i="12"/>
  <c r="F2" i="11"/>
  <c r="O26" i="12"/>
  <c r="F2" i="3"/>
  <c r="L25" i="12"/>
  <c r="J25" i="12"/>
  <c r="P25" i="12"/>
  <c r="V44" i="10"/>
  <c r="O10" i="12"/>
  <c r="O25" i="12" s="1"/>
  <c r="M24" i="12"/>
  <c r="K26" i="12"/>
  <c r="R25" i="12"/>
  <c r="R22" i="12" l="1"/>
  <c r="A27" i="10"/>
  <c r="A19" i="10"/>
  <c r="Q14" i="12"/>
  <c r="H24" i="12"/>
  <c r="H26" i="12"/>
  <c r="G27" i="12" s="1"/>
  <c r="A39" i="11"/>
  <c r="I26" i="12"/>
  <c r="I24" i="12"/>
  <c r="L24" i="12"/>
  <c r="L26" i="12"/>
  <c r="K27" i="12" s="1"/>
  <c r="R23" i="12"/>
  <c r="F2" i="10"/>
  <c r="F2" i="9"/>
  <c r="R15" i="12"/>
  <c r="Q23" i="12"/>
  <c r="Q22" i="12"/>
  <c r="Q19" i="12"/>
  <c r="Q18" i="12"/>
  <c r="Q17" i="12"/>
  <c r="A35" i="9"/>
  <c r="Q15" i="12"/>
  <c r="Q13" i="12"/>
  <c r="A11" i="9"/>
  <c r="G26" i="12"/>
  <c r="G24" i="12"/>
  <c r="G25" i="12"/>
  <c r="Q25" i="12"/>
  <c r="H44" i="10"/>
  <c r="B21" i="12"/>
  <c r="Q21" i="12" s="1"/>
  <c r="B20" i="12"/>
  <c r="Q20" i="12" s="1"/>
  <c r="A30" i="11"/>
  <c r="A19" i="11"/>
  <c r="A49" i="9"/>
  <c r="O27" i="12"/>
  <c r="J24" i="12"/>
  <c r="A24" i="9"/>
  <c r="B12" i="12"/>
  <c r="Q12" i="12" s="1"/>
  <c r="A47" i="3"/>
  <c r="R10" i="12"/>
  <c r="C24" i="12"/>
  <c r="O24" i="12"/>
  <c r="A38" i="3"/>
  <c r="W47" i="11"/>
  <c r="W48" i="3"/>
  <c r="W45" i="10"/>
  <c r="B44" i="10"/>
  <c r="B10" i="12"/>
  <c r="Q26" i="12" l="1"/>
  <c r="R26" i="12"/>
  <c r="B24" i="12"/>
  <c r="Q24" i="12" s="1"/>
  <c r="A44" i="10"/>
  <c r="B27" i="12"/>
  <c r="Q27" i="12" s="1"/>
  <c r="R24" i="12"/>
  <c r="B4" i="12" s="1"/>
  <c r="Q10" i="12"/>
  <c r="J2" i="11" l="1"/>
  <c r="K2" i="11"/>
  <c r="K2" i="10"/>
  <c r="K2" i="9"/>
  <c r="K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 折込日・サイズ・広告主名・タイトルを最初に入力して下さい。</t>
        </r>
      </text>
    </comment>
  </commentList>
</comments>
</file>

<file path=xl/sharedStrings.xml><?xml version="1.0" encoding="utf-8"?>
<sst xmlns="http://schemas.openxmlformats.org/spreadsheetml/2006/main" count="541" uniqueCount="312">
  <si>
    <t>配布数</t>
    <rPh sb="0" eb="2">
      <t>ハイフ</t>
    </rPh>
    <rPh sb="2" eb="3">
      <t>スウ</t>
    </rPh>
    <phoneticPr fontId="2"/>
  </si>
  <si>
    <t>Ｂ４厚紙</t>
    <rPh sb="2" eb="4">
      <t>アツガミ</t>
    </rPh>
    <phoneticPr fontId="2"/>
  </si>
  <si>
    <t>Ｂ３+葉書</t>
    <rPh sb="3" eb="5">
      <t>ハガキ</t>
    </rPh>
    <phoneticPr fontId="2"/>
  </si>
  <si>
    <t>Ｂ２+葉書</t>
    <rPh sb="3" eb="5">
      <t>ハガキ</t>
    </rPh>
    <phoneticPr fontId="2"/>
  </si>
  <si>
    <t>部   数</t>
    <rPh sb="0" eb="1">
      <t>ブ</t>
    </rPh>
    <rPh sb="4" eb="5">
      <t>カズ</t>
    </rPh>
    <phoneticPr fontId="2"/>
  </si>
  <si>
    <t>店      名</t>
    <rPh sb="0" eb="1">
      <t>ミセ</t>
    </rPh>
    <rPh sb="7" eb="8">
      <t>メイ</t>
    </rPh>
    <phoneticPr fontId="2"/>
  </si>
  <si>
    <t>総 部 数</t>
    <rPh sb="0" eb="1">
      <t>ソウ</t>
    </rPh>
    <rPh sb="2" eb="3">
      <t>ブ</t>
    </rPh>
    <rPh sb="4" eb="5">
      <t>カズ</t>
    </rPh>
    <phoneticPr fontId="2"/>
  </si>
  <si>
    <t>折 込 数</t>
    <rPh sb="0" eb="1">
      <t>オリ</t>
    </rPh>
    <rPh sb="2" eb="3">
      <t>コミ</t>
    </rPh>
    <rPh sb="4" eb="5">
      <t>スウ</t>
    </rPh>
    <phoneticPr fontId="2"/>
  </si>
  <si>
    <t>全 紙 部 数</t>
    <rPh sb="0" eb="1">
      <t>ゼン</t>
    </rPh>
    <rPh sb="2" eb="3">
      <t>カミ</t>
    </rPh>
    <rPh sb="4" eb="5">
      <t>ブ</t>
    </rPh>
    <rPh sb="6" eb="7">
      <t>カズ</t>
    </rPh>
    <phoneticPr fontId="2"/>
  </si>
  <si>
    <t>新 聞 名</t>
    <rPh sb="0" eb="1">
      <t>シン</t>
    </rPh>
    <rPh sb="2" eb="3">
      <t>ブン</t>
    </rPh>
    <rPh sb="4" eb="5">
      <t>メイ</t>
    </rPh>
    <phoneticPr fontId="2"/>
  </si>
  <si>
    <t>地     域</t>
    <rPh sb="0" eb="1">
      <t>チ</t>
    </rPh>
    <rPh sb="6" eb="7">
      <t>イキ</t>
    </rPh>
    <phoneticPr fontId="2"/>
  </si>
  <si>
    <t>折    込    単    価</t>
    <rPh sb="0" eb="1">
      <t>オリ</t>
    </rPh>
    <rPh sb="5" eb="6">
      <t>コミ</t>
    </rPh>
    <rPh sb="10" eb="11">
      <t>タン</t>
    </rPh>
    <rPh sb="15" eb="16">
      <t>アタイ</t>
    </rPh>
    <phoneticPr fontId="2"/>
  </si>
  <si>
    <t>備           考</t>
    <rPh sb="0" eb="1">
      <t>ソナエ</t>
    </rPh>
    <rPh sb="12" eb="13">
      <t>コウ</t>
    </rPh>
    <phoneticPr fontId="2"/>
  </si>
  <si>
    <t>折込指定日</t>
    <rPh sb="0" eb="2">
      <t>オリコミ</t>
    </rPh>
    <rPh sb="2" eb="5">
      <t>シテイビ</t>
    </rPh>
    <phoneticPr fontId="2"/>
  </si>
  <si>
    <t>折込総数</t>
    <rPh sb="0" eb="2">
      <t>オリコミ</t>
    </rPh>
    <rPh sb="2" eb="4">
      <t>ソウスウ</t>
    </rPh>
    <phoneticPr fontId="2"/>
  </si>
  <si>
    <t>広告主名（チラシ表記の名称）</t>
    <rPh sb="0" eb="3">
      <t>コウコクヌシ</t>
    </rPh>
    <rPh sb="3" eb="4">
      <t>メイ</t>
    </rPh>
    <rPh sb="8" eb="10">
      <t>ヒョウキ</t>
    </rPh>
    <rPh sb="11" eb="13">
      <t>メイショウ</t>
    </rPh>
    <phoneticPr fontId="2"/>
  </si>
  <si>
    <t>タイトル等(詳しく記入)</t>
    <rPh sb="4" eb="5">
      <t>トウ</t>
    </rPh>
    <rPh sb="6" eb="7">
      <t>クワ</t>
    </rPh>
    <rPh sb="9" eb="11">
      <t>キニュウ</t>
    </rPh>
    <phoneticPr fontId="2"/>
  </si>
  <si>
    <t>広告主名(チラシ表記の名称)</t>
    <rPh sb="0" eb="3">
      <t>コウコクヌシ</t>
    </rPh>
    <rPh sb="3" eb="4">
      <t>メイ</t>
    </rPh>
    <rPh sb="8" eb="10">
      <t>ヒョウキ</t>
    </rPh>
    <rPh sb="11" eb="13">
      <t>メイショウ</t>
    </rPh>
    <phoneticPr fontId="2"/>
  </si>
  <si>
    <t>読 売 新 聞</t>
    <rPh sb="0" eb="1">
      <t>ドク</t>
    </rPh>
    <rPh sb="2" eb="3">
      <t>バイ</t>
    </rPh>
    <rPh sb="4" eb="5">
      <t>シン</t>
    </rPh>
    <rPh sb="6" eb="7">
      <t>ブン</t>
    </rPh>
    <phoneticPr fontId="2"/>
  </si>
  <si>
    <t>朝 日 新 聞</t>
    <rPh sb="0" eb="1">
      <t>アサ</t>
    </rPh>
    <rPh sb="2" eb="3">
      <t>ヒ</t>
    </rPh>
    <rPh sb="4" eb="5">
      <t>シン</t>
    </rPh>
    <rPh sb="6" eb="7">
      <t>ブン</t>
    </rPh>
    <phoneticPr fontId="2"/>
  </si>
  <si>
    <t>毎 日 新 聞</t>
    <rPh sb="0" eb="1">
      <t>ゴト</t>
    </rPh>
    <rPh sb="2" eb="3">
      <t>ヒ</t>
    </rPh>
    <rPh sb="4" eb="5">
      <t>シン</t>
    </rPh>
    <rPh sb="6" eb="7">
      <t>ブン</t>
    </rPh>
    <phoneticPr fontId="2"/>
  </si>
  <si>
    <t>産 経 新 聞</t>
    <rPh sb="0" eb="1">
      <t>サン</t>
    </rPh>
    <rPh sb="2" eb="3">
      <t>キョウ</t>
    </rPh>
    <rPh sb="4" eb="5">
      <t>シン</t>
    </rPh>
    <rPh sb="6" eb="7">
      <t>ブン</t>
    </rPh>
    <phoneticPr fontId="2"/>
  </si>
  <si>
    <t>日 経 新 聞</t>
    <rPh sb="0" eb="1">
      <t>ヒ</t>
    </rPh>
    <rPh sb="2" eb="3">
      <t>ヘ</t>
    </rPh>
    <rPh sb="4" eb="5">
      <t>シン</t>
    </rPh>
    <rPh sb="6" eb="7">
      <t>ブン</t>
    </rPh>
    <phoneticPr fontId="2"/>
  </si>
  <si>
    <t>全 紙 合 計</t>
    <rPh sb="0" eb="1">
      <t>ゼン</t>
    </rPh>
    <rPh sb="2" eb="3">
      <t>カミ</t>
    </rPh>
    <rPh sb="4" eb="5">
      <t>ゴウ</t>
    </rPh>
    <rPh sb="6" eb="7">
      <t>ケイ</t>
    </rPh>
    <phoneticPr fontId="2"/>
  </si>
  <si>
    <t>全紙折込数</t>
    <rPh sb="0" eb="1">
      <t>ゼン</t>
    </rPh>
    <rPh sb="1" eb="2">
      <t>カミ</t>
    </rPh>
    <rPh sb="2" eb="3">
      <t>オリ</t>
    </rPh>
    <rPh sb="3" eb="4">
      <t>コミ</t>
    </rPh>
    <rPh sb="4" eb="5">
      <t>スウ</t>
    </rPh>
    <phoneticPr fontId="2"/>
  </si>
  <si>
    <t>地区</t>
    <rPh sb="0" eb="1">
      <t>チ</t>
    </rPh>
    <rPh sb="1" eb="2">
      <t>ク</t>
    </rPh>
    <phoneticPr fontId="2"/>
  </si>
  <si>
    <t>徳 島 新 聞</t>
    <rPh sb="0" eb="1">
      <t>トク</t>
    </rPh>
    <rPh sb="2" eb="3">
      <t>シマ</t>
    </rPh>
    <rPh sb="4" eb="5">
      <t>シン</t>
    </rPh>
    <rPh sb="6" eb="7">
      <t>ブン</t>
    </rPh>
    <phoneticPr fontId="2"/>
  </si>
  <si>
    <t>富   田</t>
    <rPh sb="0" eb="1">
      <t>トミ</t>
    </rPh>
    <rPh sb="4" eb="5">
      <t>タ</t>
    </rPh>
    <phoneticPr fontId="2"/>
  </si>
  <si>
    <t>八   万</t>
    <rPh sb="0" eb="1">
      <t>ハチ</t>
    </rPh>
    <rPh sb="4" eb="5">
      <t>マン</t>
    </rPh>
    <phoneticPr fontId="2"/>
  </si>
  <si>
    <t>八万西</t>
    <rPh sb="0" eb="2">
      <t>ハチマン</t>
    </rPh>
    <rPh sb="2" eb="3">
      <t>ニシ</t>
    </rPh>
    <phoneticPr fontId="2"/>
  </si>
  <si>
    <t>沖   洲</t>
    <rPh sb="0" eb="1">
      <t>オキ</t>
    </rPh>
    <rPh sb="4" eb="5">
      <t>ス</t>
    </rPh>
    <phoneticPr fontId="2"/>
  </si>
  <si>
    <t>末   広</t>
    <rPh sb="0" eb="1">
      <t>スエ</t>
    </rPh>
    <rPh sb="4" eb="5">
      <t>ヒロ</t>
    </rPh>
    <phoneticPr fontId="2"/>
  </si>
  <si>
    <t>北吉野</t>
    <rPh sb="0" eb="1">
      <t>キタ</t>
    </rPh>
    <rPh sb="1" eb="3">
      <t>ヨシノ</t>
    </rPh>
    <phoneticPr fontId="2"/>
  </si>
  <si>
    <t>名東町</t>
    <rPh sb="0" eb="1">
      <t>ナ</t>
    </rPh>
    <rPh sb="1" eb="2">
      <t>ヒガシ</t>
    </rPh>
    <rPh sb="2" eb="3">
      <t>マチ</t>
    </rPh>
    <phoneticPr fontId="2"/>
  </si>
  <si>
    <t>勝   占</t>
    <rPh sb="0" eb="1">
      <t>カツ</t>
    </rPh>
    <rPh sb="4" eb="5">
      <t>ウラナ</t>
    </rPh>
    <phoneticPr fontId="2"/>
  </si>
  <si>
    <t>多家良</t>
    <rPh sb="0" eb="1">
      <t>タ</t>
    </rPh>
    <rPh sb="1" eb="2">
      <t>イエ</t>
    </rPh>
    <rPh sb="2" eb="3">
      <t>リョウ</t>
    </rPh>
    <phoneticPr fontId="2"/>
  </si>
  <si>
    <t>論   田</t>
    <rPh sb="0" eb="1">
      <t>ロン</t>
    </rPh>
    <rPh sb="4" eb="5">
      <t>タ</t>
    </rPh>
    <phoneticPr fontId="2"/>
  </si>
  <si>
    <t>川内東</t>
    <rPh sb="0" eb="2">
      <t>カワウチ</t>
    </rPh>
    <rPh sb="2" eb="3">
      <t>ヒガシ</t>
    </rPh>
    <phoneticPr fontId="2"/>
  </si>
  <si>
    <t>国   府</t>
    <rPh sb="0" eb="1">
      <t>コク</t>
    </rPh>
    <rPh sb="4" eb="5">
      <t>フ</t>
    </rPh>
    <phoneticPr fontId="2"/>
  </si>
  <si>
    <t>国府南</t>
    <rPh sb="0" eb="2">
      <t>コクフ</t>
    </rPh>
    <rPh sb="2" eb="3">
      <t>ミナミ</t>
    </rPh>
    <phoneticPr fontId="2"/>
  </si>
  <si>
    <t>地　　　域</t>
    <rPh sb="0" eb="1">
      <t>チ</t>
    </rPh>
    <rPh sb="4" eb="5">
      <t>イキ</t>
    </rPh>
    <phoneticPr fontId="2"/>
  </si>
  <si>
    <t xml:space="preserve"> 11号バイパス以西</t>
    <rPh sb="3" eb="4">
      <t>ゴウ</t>
    </rPh>
    <rPh sb="8" eb="9">
      <t>イ</t>
    </rPh>
    <rPh sb="9" eb="10">
      <t>ニシ</t>
    </rPh>
    <phoneticPr fontId="2"/>
  </si>
  <si>
    <t xml:space="preserve"> 11号バイパス以東</t>
    <rPh sb="3" eb="4">
      <t>ゴウ</t>
    </rPh>
    <rPh sb="8" eb="9">
      <t>イ</t>
    </rPh>
    <rPh sb="9" eb="10">
      <t>ヒガシ</t>
    </rPh>
    <phoneticPr fontId="2"/>
  </si>
  <si>
    <t>西   部</t>
    <rPh sb="0" eb="1">
      <t>ニシ</t>
    </rPh>
    <rPh sb="4" eb="5">
      <t>ブ</t>
    </rPh>
    <phoneticPr fontId="2"/>
  </si>
  <si>
    <t>東   部</t>
    <rPh sb="0" eb="1">
      <t>ヒガシ</t>
    </rPh>
    <rPh sb="4" eb="5">
      <t>ブ</t>
    </rPh>
    <phoneticPr fontId="2"/>
  </si>
  <si>
    <t>渭   北</t>
    <rPh sb="4" eb="5">
      <t>キタ</t>
    </rPh>
    <phoneticPr fontId="2"/>
  </si>
  <si>
    <t>西 部(朝)</t>
    <rPh sb="0" eb="1">
      <t>ニシ</t>
    </rPh>
    <rPh sb="2" eb="3">
      <t>ブ</t>
    </rPh>
    <rPh sb="4" eb="5">
      <t>アサ</t>
    </rPh>
    <phoneticPr fontId="2"/>
  </si>
  <si>
    <t>渭 北(朝)</t>
    <rPh sb="2" eb="3">
      <t>キタ</t>
    </rPh>
    <rPh sb="4" eb="5">
      <t>アサ</t>
    </rPh>
    <phoneticPr fontId="2"/>
  </si>
  <si>
    <t>富 田(朝)</t>
    <rPh sb="0" eb="1">
      <t>トミ</t>
    </rPh>
    <rPh sb="2" eb="3">
      <t>タ</t>
    </rPh>
    <rPh sb="4" eb="5">
      <t>アサ</t>
    </rPh>
    <phoneticPr fontId="2"/>
  </si>
  <si>
    <t>八 万(朝)</t>
    <rPh sb="0" eb="1">
      <t>ハチ</t>
    </rPh>
    <rPh sb="2" eb="3">
      <t>マン</t>
    </rPh>
    <rPh sb="4" eb="5">
      <t>アサ</t>
    </rPh>
    <phoneticPr fontId="2"/>
  </si>
  <si>
    <t>国 府(朝)</t>
    <rPh sb="0" eb="1">
      <t>クニ</t>
    </rPh>
    <rPh sb="2" eb="3">
      <t>フ</t>
    </rPh>
    <rPh sb="4" eb="5">
      <t>アサ</t>
    </rPh>
    <phoneticPr fontId="2"/>
  </si>
  <si>
    <t>鳴門北</t>
    <rPh sb="0" eb="2">
      <t>ナルト</t>
    </rPh>
    <rPh sb="2" eb="3">
      <t>キタ</t>
    </rPh>
    <phoneticPr fontId="2"/>
  </si>
  <si>
    <t>瀬   戸</t>
    <rPh sb="0" eb="1">
      <t>セ</t>
    </rPh>
    <rPh sb="4" eb="5">
      <t>ト</t>
    </rPh>
    <phoneticPr fontId="2"/>
  </si>
  <si>
    <t>板   東</t>
    <rPh sb="0" eb="1">
      <t>イタ</t>
    </rPh>
    <rPh sb="4" eb="5">
      <t>ヒガシ</t>
    </rPh>
    <phoneticPr fontId="2"/>
  </si>
  <si>
    <t xml:space="preserve"> 撫養町</t>
    <rPh sb="1" eb="3">
      <t>ムヤ</t>
    </rPh>
    <rPh sb="3" eb="4">
      <t>マチ</t>
    </rPh>
    <phoneticPr fontId="2"/>
  </si>
  <si>
    <t xml:space="preserve"> 撫養町の東部地区</t>
    <rPh sb="1" eb="3">
      <t>ムヤ</t>
    </rPh>
    <rPh sb="3" eb="4">
      <t>マチ</t>
    </rPh>
    <rPh sb="5" eb="7">
      <t>トウブ</t>
    </rPh>
    <rPh sb="7" eb="9">
      <t>チク</t>
    </rPh>
    <phoneticPr fontId="2"/>
  </si>
  <si>
    <t xml:space="preserve"> 瀬戸町・北灘町</t>
    <rPh sb="1" eb="3">
      <t>セト</t>
    </rPh>
    <rPh sb="3" eb="4">
      <t>マチ</t>
    </rPh>
    <rPh sb="5" eb="6">
      <t>キタ</t>
    </rPh>
    <rPh sb="6" eb="7">
      <t>ナダ</t>
    </rPh>
    <rPh sb="7" eb="8">
      <t>マチ</t>
    </rPh>
    <phoneticPr fontId="2"/>
  </si>
  <si>
    <t xml:space="preserve"> 大津町・里浦町</t>
    <rPh sb="1" eb="3">
      <t>オオツ</t>
    </rPh>
    <rPh sb="3" eb="4">
      <t>マチ</t>
    </rPh>
    <rPh sb="5" eb="6">
      <t>サト</t>
    </rPh>
    <rPh sb="6" eb="7">
      <t>ウラ</t>
    </rPh>
    <rPh sb="7" eb="8">
      <t>マチ</t>
    </rPh>
    <phoneticPr fontId="2"/>
  </si>
  <si>
    <t>小松島市</t>
    <rPh sb="0" eb="4">
      <t>コマツシマシ</t>
    </rPh>
    <phoneticPr fontId="2"/>
  </si>
  <si>
    <t>小松島</t>
    <rPh sb="0" eb="3">
      <t>コマツシマ</t>
    </rPh>
    <phoneticPr fontId="2"/>
  </si>
  <si>
    <t>立   江</t>
    <rPh sb="0" eb="1">
      <t>タ</t>
    </rPh>
    <rPh sb="4" eb="5">
      <t>エ</t>
    </rPh>
    <phoneticPr fontId="2"/>
  </si>
  <si>
    <t>赤   石</t>
    <rPh sb="0" eb="1">
      <t>アカ</t>
    </rPh>
    <rPh sb="4" eb="5">
      <t>イシ</t>
    </rPh>
    <phoneticPr fontId="2"/>
  </si>
  <si>
    <t>大   野</t>
    <rPh sb="0" eb="1">
      <t>オオ</t>
    </rPh>
    <rPh sb="4" eb="5">
      <t>ノ</t>
    </rPh>
    <phoneticPr fontId="2"/>
  </si>
  <si>
    <t>富   岡</t>
    <rPh sb="0" eb="1">
      <t>トミ</t>
    </rPh>
    <rPh sb="4" eb="5">
      <t>オカ</t>
    </rPh>
    <phoneticPr fontId="2"/>
  </si>
  <si>
    <t>阿南東</t>
    <rPh sb="0" eb="2">
      <t>アナン</t>
    </rPh>
    <rPh sb="2" eb="3">
      <t>ヒガシ</t>
    </rPh>
    <phoneticPr fontId="2"/>
  </si>
  <si>
    <t>津乃峰</t>
    <rPh sb="0" eb="1">
      <t>ツ</t>
    </rPh>
    <rPh sb="1" eb="2">
      <t>ノ</t>
    </rPh>
    <rPh sb="2" eb="3">
      <t>ミネ</t>
    </rPh>
    <phoneticPr fontId="2"/>
  </si>
  <si>
    <t>新   野</t>
    <rPh sb="0" eb="1">
      <t>シン</t>
    </rPh>
    <rPh sb="4" eb="5">
      <t>ノ</t>
    </rPh>
    <phoneticPr fontId="2"/>
  </si>
  <si>
    <t>福   井</t>
    <rPh sb="0" eb="1">
      <t>フク</t>
    </rPh>
    <rPh sb="4" eb="5">
      <t>イ</t>
    </rPh>
    <phoneticPr fontId="2"/>
  </si>
  <si>
    <t>鳴   門</t>
    <rPh sb="0" eb="1">
      <t>ナル</t>
    </rPh>
    <rPh sb="4" eb="5">
      <t>モン</t>
    </rPh>
    <phoneticPr fontId="2"/>
  </si>
  <si>
    <t>鳴 門(朝)</t>
    <rPh sb="0" eb="1">
      <t>ナル</t>
    </rPh>
    <rPh sb="2" eb="3">
      <t>モン</t>
    </rPh>
    <rPh sb="4" eb="5">
      <t>アサ</t>
    </rPh>
    <phoneticPr fontId="2"/>
  </si>
  <si>
    <t>阿   南</t>
    <rPh sb="0" eb="1">
      <t>ア</t>
    </rPh>
    <rPh sb="4" eb="5">
      <t>ミナミ</t>
    </rPh>
    <phoneticPr fontId="2"/>
  </si>
  <si>
    <t>鳴 門 市</t>
    <rPh sb="0" eb="1">
      <t>ナル</t>
    </rPh>
    <rPh sb="2" eb="3">
      <t>モン</t>
    </rPh>
    <rPh sb="4" eb="5">
      <t>シ</t>
    </rPh>
    <phoneticPr fontId="2"/>
  </si>
  <si>
    <t>阿 南 市</t>
    <rPh sb="0" eb="1">
      <t>オク</t>
    </rPh>
    <rPh sb="2" eb="3">
      <t>ミナミ</t>
    </rPh>
    <rPh sb="4" eb="5">
      <t>シ</t>
    </rPh>
    <phoneticPr fontId="2"/>
  </si>
  <si>
    <t>石   井</t>
    <rPh sb="0" eb="1">
      <t>イシ</t>
    </rPh>
    <rPh sb="4" eb="5">
      <t>イ</t>
    </rPh>
    <phoneticPr fontId="2"/>
  </si>
  <si>
    <t>石井西</t>
    <rPh sb="0" eb="2">
      <t>イシイ</t>
    </rPh>
    <rPh sb="2" eb="3">
      <t>ニシ</t>
    </rPh>
    <phoneticPr fontId="2"/>
  </si>
  <si>
    <t>高川原</t>
    <rPh sb="0" eb="1">
      <t>タカ</t>
    </rPh>
    <rPh sb="1" eb="3">
      <t>カワハラ</t>
    </rPh>
    <phoneticPr fontId="2"/>
  </si>
  <si>
    <t>石 井(朝)</t>
    <rPh sb="0" eb="1">
      <t>イシ</t>
    </rPh>
    <rPh sb="2" eb="3">
      <t>イ</t>
    </rPh>
    <rPh sb="4" eb="5">
      <t>アサ</t>
    </rPh>
    <phoneticPr fontId="2"/>
  </si>
  <si>
    <t>勝浦郡</t>
    <rPh sb="0" eb="2">
      <t>カツウラ</t>
    </rPh>
    <rPh sb="2" eb="3">
      <t>グン</t>
    </rPh>
    <phoneticPr fontId="2"/>
  </si>
  <si>
    <t>名西郡</t>
    <rPh sb="0" eb="2">
      <t>ミョウザイ</t>
    </rPh>
    <rPh sb="2" eb="3">
      <t>グン</t>
    </rPh>
    <phoneticPr fontId="2"/>
  </si>
  <si>
    <t>北   島</t>
    <rPh sb="0" eb="1">
      <t>キタ</t>
    </rPh>
    <rPh sb="4" eb="5">
      <t>シマ</t>
    </rPh>
    <phoneticPr fontId="2"/>
  </si>
  <si>
    <t>松   茂</t>
    <rPh sb="0" eb="1">
      <t>マツ</t>
    </rPh>
    <rPh sb="4" eb="5">
      <t>モ</t>
    </rPh>
    <phoneticPr fontId="2"/>
  </si>
  <si>
    <t>藍   園</t>
    <rPh sb="0" eb="1">
      <t>アイ</t>
    </rPh>
    <rPh sb="4" eb="5">
      <t>ソノ</t>
    </rPh>
    <phoneticPr fontId="2"/>
  </si>
  <si>
    <t>勝   瑞</t>
    <rPh sb="0" eb="1">
      <t>カツ</t>
    </rPh>
    <rPh sb="4" eb="5">
      <t>ズイ</t>
    </rPh>
    <phoneticPr fontId="2"/>
  </si>
  <si>
    <t>藍住北</t>
    <rPh sb="0" eb="2">
      <t>アイズミ</t>
    </rPh>
    <rPh sb="2" eb="3">
      <t>キタ</t>
    </rPh>
    <phoneticPr fontId="2"/>
  </si>
  <si>
    <t>板   野</t>
    <rPh sb="0" eb="1">
      <t>イタ</t>
    </rPh>
    <rPh sb="4" eb="5">
      <t>ノ</t>
    </rPh>
    <phoneticPr fontId="2"/>
  </si>
  <si>
    <t>高   志</t>
    <rPh sb="0" eb="1">
      <t>タカ</t>
    </rPh>
    <rPh sb="4" eb="5">
      <t>シ</t>
    </rPh>
    <phoneticPr fontId="2"/>
  </si>
  <si>
    <t>一条御所</t>
    <rPh sb="0" eb="2">
      <t>イチジョウ</t>
    </rPh>
    <rPh sb="2" eb="4">
      <t>ゴショ</t>
    </rPh>
    <phoneticPr fontId="2"/>
  </si>
  <si>
    <t>土   成</t>
    <rPh sb="0" eb="1">
      <t>ツチ</t>
    </rPh>
    <rPh sb="4" eb="5">
      <t>ナリ</t>
    </rPh>
    <phoneticPr fontId="2"/>
  </si>
  <si>
    <t xml:space="preserve"> 北島町</t>
    <rPh sb="1" eb="2">
      <t>キタ</t>
    </rPh>
    <rPh sb="2" eb="3">
      <t>シマ</t>
    </rPh>
    <rPh sb="3" eb="4">
      <t>マチ</t>
    </rPh>
    <phoneticPr fontId="2"/>
  </si>
  <si>
    <t xml:space="preserve"> 藍住町</t>
    <rPh sb="1" eb="3">
      <t>アイズミ</t>
    </rPh>
    <rPh sb="3" eb="4">
      <t>マチ</t>
    </rPh>
    <phoneticPr fontId="2"/>
  </si>
  <si>
    <t xml:space="preserve"> 上板町</t>
    <rPh sb="1" eb="3">
      <t>カミイタ</t>
    </rPh>
    <rPh sb="3" eb="4">
      <t>マチ</t>
    </rPh>
    <phoneticPr fontId="2"/>
  </si>
  <si>
    <t>藍   住</t>
    <rPh sb="0" eb="1">
      <t>アイ</t>
    </rPh>
    <rPh sb="4" eb="5">
      <t>ス</t>
    </rPh>
    <phoneticPr fontId="2"/>
  </si>
  <si>
    <t>阿   北</t>
    <rPh sb="0" eb="1">
      <t>ア</t>
    </rPh>
    <rPh sb="4" eb="5">
      <t>キタ</t>
    </rPh>
    <phoneticPr fontId="2"/>
  </si>
  <si>
    <t>板　野　郡</t>
    <rPh sb="0" eb="1">
      <t>イタ</t>
    </rPh>
    <rPh sb="2" eb="3">
      <t>ノ</t>
    </rPh>
    <rPh sb="4" eb="5">
      <t>グン</t>
    </rPh>
    <phoneticPr fontId="2"/>
  </si>
  <si>
    <t>鴨島中央</t>
    <rPh sb="0" eb="1">
      <t>カモ</t>
    </rPh>
    <rPh sb="1" eb="2">
      <t>シマ</t>
    </rPh>
    <rPh sb="2" eb="4">
      <t>チュウオウ</t>
    </rPh>
    <phoneticPr fontId="2"/>
  </si>
  <si>
    <t>鴨島南</t>
    <rPh sb="0" eb="1">
      <t>カモ</t>
    </rPh>
    <rPh sb="1" eb="2">
      <t>シマ</t>
    </rPh>
    <rPh sb="2" eb="3">
      <t>ミナミ</t>
    </rPh>
    <phoneticPr fontId="2"/>
  </si>
  <si>
    <t>鴨島西</t>
    <rPh sb="0" eb="1">
      <t>カモ</t>
    </rPh>
    <rPh sb="1" eb="2">
      <t>シマ</t>
    </rPh>
    <rPh sb="2" eb="3">
      <t>ニシ</t>
    </rPh>
    <phoneticPr fontId="2"/>
  </si>
  <si>
    <t>川   島</t>
    <rPh sb="0" eb="1">
      <t>カワ</t>
    </rPh>
    <rPh sb="4" eb="5">
      <t>シマ</t>
    </rPh>
    <phoneticPr fontId="2"/>
  </si>
  <si>
    <t>山   川</t>
    <rPh sb="0" eb="1">
      <t>ヤマ</t>
    </rPh>
    <rPh sb="4" eb="5">
      <t>カワ</t>
    </rPh>
    <phoneticPr fontId="2"/>
  </si>
  <si>
    <t xml:space="preserve"> 鴨島町</t>
    <rPh sb="1" eb="2">
      <t>カモ</t>
    </rPh>
    <rPh sb="2" eb="3">
      <t>シマ</t>
    </rPh>
    <rPh sb="3" eb="4">
      <t>マチ</t>
    </rPh>
    <phoneticPr fontId="2"/>
  </si>
  <si>
    <t xml:space="preserve"> 川島町</t>
    <rPh sb="1" eb="3">
      <t>カワシマ</t>
    </rPh>
    <rPh sb="3" eb="4">
      <t>マチ</t>
    </rPh>
    <phoneticPr fontId="2"/>
  </si>
  <si>
    <t>鴨   島</t>
    <rPh sb="0" eb="1">
      <t>カモ</t>
    </rPh>
    <rPh sb="4" eb="5">
      <t>シマ</t>
    </rPh>
    <phoneticPr fontId="2"/>
  </si>
  <si>
    <t>鴨 島(朝)</t>
    <rPh sb="0" eb="1">
      <t>カモ</t>
    </rPh>
    <rPh sb="2" eb="3">
      <t>シマ</t>
    </rPh>
    <rPh sb="4" eb="5">
      <t>アサ</t>
    </rPh>
    <phoneticPr fontId="2"/>
  </si>
  <si>
    <t>穴   吹</t>
    <rPh sb="0" eb="1">
      <t>アナ</t>
    </rPh>
    <rPh sb="4" eb="5">
      <t>フ</t>
    </rPh>
    <phoneticPr fontId="2"/>
  </si>
  <si>
    <t>脇   町</t>
    <rPh sb="0" eb="1">
      <t>ワキ</t>
    </rPh>
    <rPh sb="4" eb="5">
      <t>マチ</t>
    </rPh>
    <phoneticPr fontId="2"/>
  </si>
  <si>
    <t>貞   光</t>
    <rPh sb="0" eb="1">
      <t>サダ</t>
    </rPh>
    <rPh sb="4" eb="5">
      <t>ヒカリ</t>
    </rPh>
    <phoneticPr fontId="2"/>
  </si>
  <si>
    <t xml:space="preserve"> 脇町</t>
    <rPh sb="1" eb="3">
      <t>ワキマチ</t>
    </rPh>
    <phoneticPr fontId="2"/>
  </si>
  <si>
    <t>今   津</t>
    <rPh sb="0" eb="1">
      <t>イマ</t>
    </rPh>
    <rPh sb="4" eb="5">
      <t>ツ</t>
    </rPh>
    <phoneticPr fontId="2"/>
  </si>
  <si>
    <t>丹生谷</t>
    <rPh sb="0" eb="1">
      <t>タン</t>
    </rPh>
    <rPh sb="1" eb="2">
      <t>セイ</t>
    </rPh>
    <rPh sb="2" eb="3">
      <t>タニ</t>
    </rPh>
    <phoneticPr fontId="2"/>
  </si>
  <si>
    <t xml:space="preserve"> 那賀川町</t>
    <rPh sb="1" eb="3">
      <t>ナガ</t>
    </rPh>
    <rPh sb="3" eb="4">
      <t>カワ</t>
    </rPh>
    <rPh sb="4" eb="5">
      <t>マチ</t>
    </rPh>
    <phoneticPr fontId="2"/>
  </si>
  <si>
    <t xml:space="preserve"> 羽ノ浦町</t>
    <rPh sb="1" eb="2">
      <t>ハ</t>
    </rPh>
    <rPh sb="3" eb="4">
      <t>ウラ</t>
    </rPh>
    <rPh sb="4" eb="5">
      <t>マチ</t>
    </rPh>
    <phoneticPr fontId="2"/>
  </si>
  <si>
    <t>那賀郡</t>
    <rPh sb="0" eb="2">
      <t>ナガ</t>
    </rPh>
    <rPh sb="2" eb="3">
      <t>グン</t>
    </rPh>
    <phoneticPr fontId="2"/>
  </si>
  <si>
    <t>市   場</t>
    <rPh sb="0" eb="1">
      <t>イチ</t>
    </rPh>
    <rPh sb="4" eb="5">
      <t>バ</t>
    </rPh>
    <phoneticPr fontId="2"/>
  </si>
  <si>
    <t>阿   波</t>
    <rPh sb="0" eb="1">
      <t>ア</t>
    </rPh>
    <rPh sb="4" eb="5">
      <t>ナミ</t>
    </rPh>
    <phoneticPr fontId="2"/>
  </si>
  <si>
    <t>阿波西</t>
    <rPh sb="0" eb="2">
      <t>アワ</t>
    </rPh>
    <rPh sb="2" eb="3">
      <t>ニシ</t>
    </rPh>
    <phoneticPr fontId="2"/>
  </si>
  <si>
    <t>三   野</t>
    <rPh sb="0" eb="1">
      <t>ミ</t>
    </rPh>
    <rPh sb="4" eb="5">
      <t>ノ</t>
    </rPh>
    <phoneticPr fontId="2"/>
  </si>
  <si>
    <t>三加茂</t>
    <rPh sb="0" eb="3">
      <t>ミカモ</t>
    </rPh>
    <phoneticPr fontId="2"/>
  </si>
  <si>
    <t>池   田</t>
    <rPh sb="0" eb="1">
      <t>イケ</t>
    </rPh>
    <rPh sb="4" eb="5">
      <t>タ</t>
    </rPh>
    <phoneticPr fontId="2"/>
  </si>
  <si>
    <t>山   城</t>
    <rPh sb="0" eb="1">
      <t>ヤマ</t>
    </rPh>
    <rPh sb="4" eb="5">
      <t>シロ</t>
    </rPh>
    <phoneticPr fontId="2"/>
  </si>
  <si>
    <t>西祖谷</t>
    <rPh sb="0" eb="1">
      <t>ニシ</t>
    </rPh>
    <rPh sb="1" eb="2">
      <t>ソ</t>
    </rPh>
    <rPh sb="2" eb="3">
      <t>タニ</t>
    </rPh>
    <phoneticPr fontId="2"/>
  </si>
  <si>
    <t>善   徳</t>
    <rPh sb="0" eb="1">
      <t>ゼン</t>
    </rPh>
    <rPh sb="4" eb="5">
      <t>トク</t>
    </rPh>
    <phoneticPr fontId="2"/>
  </si>
  <si>
    <t>東祖谷</t>
    <rPh sb="0" eb="1">
      <t>ヒガシ</t>
    </rPh>
    <rPh sb="1" eb="2">
      <t>ソ</t>
    </rPh>
    <rPh sb="2" eb="3">
      <t>タニ</t>
    </rPh>
    <phoneticPr fontId="2"/>
  </si>
  <si>
    <t>池 田(朝)</t>
    <rPh sb="0" eb="1">
      <t>イケ</t>
    </rPh>
    <rPh sb="2" eb="3">
      <t>タ</t>
    </rPh>
    <rPh sb="4" eb="5">
      <t>アサ</t>
    </rPh>
    <phoneticPr fontId="2"/>
  </si>
  <si>
    <t>牟   岐</t>
    <rPh sb="0" eb="1">
      <t>ム</t>
    </rPh>
    <rPh sb="4" eb="5">
      <t>キ</t>
    </rPh>
    <phoneticPr fontId="2"/>
  </si>
  <si>
    <t>海   南</t>
    <rPh sb="0" eb="1">
      <t>ウミ</t>
    </rPh>
    <rPh sb="4" eb="5">
      <t>ミナミ</t>
    </rPh>
    <phoneticPr fontId="2"/>
  </si>
  <si>
    <t>海部宍喰</t>
    <rPh sb="0" eb="2">
      <t>カイフ</t>
    </rPh>
    <rPh sb="2" eb="4">
      <t>シシクイ</t>
    </rPh>
    <phoneticPr fontId="2"/>
  </si>
  <si>
    <t xml:space="preserve"> 牟岐町</t>
    <rPh sb="1" eb="3">
      <t>ムギ</t>
    </rPh>
    <rPh sb="3" eb="4">
      <t>マチ</t>
    </rPh>
    <phoneticPr fontId="2"/>
  </si>
  <si>
    <t>宍   喰</t>
    <rPh sb="0" eb="1">
      <t>シシ</t>
    </rPh>
    <rPh sb="4" eb="5">
      <t>ショク</t>
    </rPh>
    <phoneticPr fontId="2"/>
  </si>
  <si>
    <t>宍 喰(朝)</t>
    <rPh sb="0" eb="1">
      <t>シシ</t>
    </rPh>
    <rPh sb="2" eb="3">
      <t>ショク</t>
    </rPh>
    <rPh sb="4" eb="5">
      <t>アサ</t>
    </rPh>
    <phoneticPr fontId="2"/>
  </si>
  <si>
    <t>徳島市</t>
    <rPh sb="0" eb="3">
      <t>トクシマシ</t>
    </rPh>
    <phoneticPr fontId="2"/>
  </si>
  <si>
    <t>徳島県折込部数表</t>
    <rPh sb="0" eb="2">
      <t>トクシマ</t>
    </rPh>
    <rPh sb="2" eb="3">
      <t>ケン</t>
    </rPh>
    <rPh sb="3" eb="5">
      <t>オリコミ</t>
    </rPh>
    <rPh sb="5" eb="7">
      <t>ブスウ</t>
    </rPh>
    <rPh sb="7" eb="8">
      <t>ヒョウ</t>
    </rPh>
    <phoneticPr fontId="2"/>
  </si>
  <si>
    <t>全 国 紙</t>
    <rPh sb="0" eb="1">
      <t>ゼン</t>
    </rPh>
    <rPh sb="2" eb="3">
      <t>コク</t>
    </rPh>
    <rPh sb="4" eb="5">
      <t>カミ</t>
    </rPh>
    <phoneticPr fontId="2"/>
  </si>
  <si>
    <t>北島南</t>
    <rPh sb="0" eb="2">
      <t>キタジマ</t>
    </rPh>
    <rPh sb="2" eb="3">
      <t>ミナミ</t>
    </rPh>
    <phoneticPr fontId="2"/>
  </si>
  <si>
    <t>羽ノ浦</t>
    <rPh sb="0" eb="1">
      <t>ハ</t>
    </rPh>
    <rPh sb="2" eb="3">
      <t>ウラ</t>
    </rPh>
    <phoneticPr fontId="2"/>
  </si>
  <si>
    <t>吉野川市</t>
    <rPh sb="0" eb="2">
      <t>ヨシノ</t>
    </rPh>
    <rPh sb="2" eb="3">
      <t>ガワ</t>
    </rPh>
    <rPh sb="3" eb="4">
      <t>シ</t>
    </rPh>
    <phoneticPr fontId="2"/>
  </si>
  <si>
    <t>美馬郡</t>
    <rPh sb="0" eb="3">
      <t>ミマグン</t>
    </rPh>
    <phoneticPr fontId="2"/>
  </si>
  <si>
    <t>美馬市</t>
    <rPh sb="0" eb="1">
      <t>ビ</t>
    </rPh>
    <rPh sb="1" eb="2">
      <t>ウマ</t>
    </rPh>
    <rPh sb="2" eb="3">
      <t>シ</t>
    </rPh>
    <phoneticPr fontId="2"/>
  </si>
  <si>
    <t>勝　浦</t>
    <rPh sb="0" eb="1">
      <t>カ</t>
    </rPh>
    <rPh sb="2" eb="3">
      <t>ウラ</t>
    </rPh>
    <phoneticPr fontId="2"/>
  </si>
  <si>
    <t>県下合計</t>
    <rPh sb="0" eb="2">
      <t>ケンカ</t>
    </rPh>
    <rPh sb="2" eb="4">
      <t>ゴウケイ</t>
    </rPh>
    <phoneticPr fontId="2"/>
  </si>
  <si>
    <t>計</t>
    <rPh sb="0" eb="1">
      <t>ケイ</t>
    </rPh>
    <phoneticPr fontId="2"/>
  </si>
  <si>
    <t>阿波市</t>
    <rPh sb="0" eb="2">
      <t>アワ</t>
    </rPh>
    <rPh sb="2" eb="3">
      <t>シ</t>
    </rPh>
    <phoneticPr fontId="2"/>
  </si>
  <si>
    <t xml:space="preserve"> 旧阿波町　(旧伊沢・久勝)</t>
    <rPh sb="1" eb="2">
      <t>キュウ</t>
    </rPh>
    <rPh sb="2" eb="4">
      <t>アワ</t>
    </rPh>
    <rPh sb="4" eb="5">
      <t>マチ</t>
    </rPh>
    <rPh sb="7" eb="8">
      <t>キュウ</t>
    </rPh>
    <rPh sb="8" eb="10">
      <t>イサワ</t>
    </rPh>
    <rPh sb="11" eb="12">
      <t>ヒサ</t>
    </rPh>
    <rPh sb="12" eb="13">
      <t>カチ</t>
    </rPh>
    <phoneticPr fontId="2"/>
  </si>
  <si>
    <t xml:space="preserve"> 旧阿波町　(旧林町)</t>
    <rPh sb="1" eb="2">
      <t>キュウ</t>
    </rPh>
    <rPh sb="2" eb="4">
      <t>アワ</t>
    </rPh>
    <rPh sb="4" eb="5">
      <t>マチ</t>
    </rPh>
    <rPh sb="7" eb="8">
      <t>キュウ</t>
    </rPh>
    <rPh sb="8" eb="9">
      <t>ハヤシ</t>
    </rPh>
    <rPh sb="9" eb="10">
      <t>マチ</t>
    </rPh>
    <phoneticPr fontId="2"/>
  </si>
  <si>
    <t>脇町西</t>
    <rPh sb="0" eb="2">
      <t>ワキマチ</t>
    </rPh>
    <rPh sb="2" eb="3">
      <t>ニシ</t>
    </rPh>
    <phoneticPr fontId="2"/>
  </si>
  <si>
    <t>※大津町は松茂(毎日)に含む</t>
    <rPh sb="1" eb="3">
      <t>オオツ</t>
    </rPh>
    <rPh sb="3" eb="4">
      <t>マチ</t>
    </rPh>
    <rPh sb="5" eb="7">
      <t>マツシゲ</t>
    </rPh>
    <rPh sb="8" eb="10">
      <t>マイニチ</t>
    </rPh>
    <rPh sb="12" eb="13">
      <t>フク</t>
    </rPh>
    <phoneticPr fontId="2"/>
  </si>
  <si>
    <t>三好市・三好郡</t>
    <rPh sb="0" eb="2">
      <t>ミヨシ</t>
    </rPh>
    <rPh sb="2" eb="3">
      <t>シ</t>
    </rPh>
    <rPh sb="4" eb="5">
      <t>サン</t>
    </rPh>
    <rPh sb="5" eb="6">
      <t>ヨシミ</t>
    </rPh>
    <rPh sb="6" eb="7">
      <t>グン</t>
    </rPh>
    <phoneticPr fontId="2"/>
  </si>
  <si>
    <t xml:space="preserve"> 三好郡東みよし町(旧三加茂町)</t>
    <rPh sb="1" eb="3">
      <t>ミヨシ</t>
    </rPh>
    <rPh sb="3" eb="4">
      <t>グン</t>
    </rPh>
    <rPh sb="4" eb="5">
      <t>ヒガシ</t>
    </rPh>
    <rPh sb="8" eb="9">
      <t>マチ</t>
    </rPh>
    <rPh sb="10" eb="11">
      <t>キュウ</t>
    </rPh>
    <rPh sb="11" eb="14">
      <t>ミカモ</t>
    </rPh>
    <rPh sb="14" eb="15">
      <t>マチ</t>
    </rPh>
    <phoneticPr fontId="2"/>
  </si>
  <si>
    <t xml:space="preserve"> 三好市三野町</t>
    <rPh sb="1" eb="3">
      <t>ミヨシ</t>
    </rPh>
    <rPh sb="3" eb="4">
      <t>シ</t>
    </rPh>
    <rPh sb="4" eb="6">
      <t>ミノ</t>
    </rPh>
    <rPh sb="6" eb="7">
      <t>マチ</t>
    </rPh>
    <phoneticPr fontId="2"/>
  </si>
  <si>
    <t xml:space="preserve"> 三好市池田町全域一部除く</t>
    <rPh sb="1" eb="3">
      <t>ミヨシ</t>
    </rPh>
    <rPh sb="3" eb="4">
      <t>シ</t>
    </rPh>
    <rPh sb="4" eb="6">
      <t>イケダ</t>
    </rPh>
    <rPh sb="6" eb="7">
      <t>マチ</t>
    </rPh>
    <rPh sb="7" eb="9">
      <t>ゼンイキ</t>
    </rPh>
    <rPh sb="9" eb="11">
      <t>イチブ</t>
    </rPh>
    <rPh sb="11" eb="12">
      <t>ノゾ</t>
    </rPh>
    <phoneticPr fontId="2"/>
  </si>
  <si>
    <t xml:space="preserve"> 三好市池田町一部・山城町</t>
    <rPh sb="1" eb="3">
      <t>ミヨシ</t>
    </rPh>
    <rPh sb="3" eb="4">
      <t>シ</t>
    </rPh>
    <rPh sb="4" eb="6">
      <t>イケダ</t>
    </rPh>
    <rPh sb="6" eb="7">
      <t>マチ</t>
    </rPh>
    <rPh sb="7" eb="9">
      <t>イチブ</t>
    </rPh>
    <rPh sb="10" eb="12">
      <t>ヤマシロ</t>
    </rPh>
    <rPh sb="12" eb="13">
      <t>マチ</t>
    </rPh>
    <phoneticPr fontId="2"/>
  </si>
  <si>
    <t xml:space="preserve"> 海陽町(旧海南町)</t>
    <rPh sb="1" eb="4">
      <t>カイヨウチョウ</t>
    </rPh>
    <rPh sb="5" eb="6">
      <t>キュウ</t>
    </rPh>
    <rPh sb="6" eb="8">
      <t>カイナン</t>
    </rPh>
    <rPh sb="8" eb="9">
      <t>マチ</t>
    </rPh>
    <phoneticPr fontId="2"/>
  </si>
  <si>
    <t xml:space="preserve"> 海陽町(旧海部町・旧宍喰町)</t>
    <rPh sb="1" eb="4">
      <t>カイヨウチョウ</t>
    </rPh>
    <rPh sb="5" eb="6">
      <t>キュウ</t>
    </rPh>
    <rPh sb="6" eb="8">
      <t>カイフ</t>
    </rPh>
    <rPh sb="8" eb="9">
      <t>マチ</t>
    </rPh>
    <rPh sb="10" eb="11">
      <t>キュウ</t>
    </rPh>
    <rPh sb="11" eb="13">
      <t>シシクイ</t>
    </rPh>
    <rPh sb="13" eb="14">
      <t>マチ</t>
    </rPh>
    <phoneticPr fontId="2"/>
  </si>
  <si>
    <t xml:space="preserve"> 三好市西祖谷山村</t>
    <rPh sb="1" eb="3">
      <t>ミヨシ</t>
    </rPh>
    <rPh sb="3" eb="4">
      <t>シ</t>
    </rPh>
    <rPh sb="4" eb="5">
      <t>ニシ</t>
    </rPh>
    <rPh sb="5" eb="6">
      <t>ソ</t>
    </rPh>
    <rPh sb="6" eb="7">
      <t>タニ</t>
    </rPh>
    <rPh sb="7" eb="8">
      <t>ヤマ</t>
    </rPh>
    <rPh sb="8" eb="9">
      <t>ムラ</t>
    </rPh>
    <phoneticPr fontId="2"/>
  </si>
  <si>
    <t xml:space="preserve"> 三好市東祖谷山村</t>
    <rPh sb="1" eb="3">
      <t>ミヨシ</t>
    </rPh>
    <rPh sb="3" eb="4">
      <t>シ</t>
    </rPh>
    <rPh sb="4" eb="5">
      <t>ヒガシ</t>
    </rPh>
    <rPh sb="5" eb="6">
      <t>ソ</t>
    </rPh>
    <rPh sb="6" eb="7">
      <t>タニ</t>
    </rPh>
    <rPh sb="7" eb="8">
      <t>ヤマ</t>
    </rPh>
    <rPh sb="8" eb="9">
      <t>ムラ</t>
    </rPh>
    <phoneticPr fontId="2"/>
  </si>
  <si>
    <t>海 部 郡</t>
    <rPh sb="0" eb="1">
      <t>ウミ</t>
    </rPh>
    <rPh sb="2" eb="3">
      <t>ブ</t>
    </rPh>
    <rPh sb="4" eb="5">
      <t>グン</t>
    </rPh>
    <phoneticPr fontId="2"/>
  </si>
  <si>
    <t xml:space="preserve"> 穴吹町・木屋平</t>
    <rPh sb="1" eb="3">
      <t>アナブキ</t>
    </rPh>
    <rPh sb="3" eb="4">
      <t>マチ</t>
    </rPh>
    <phoneticPr fontId="2"/>
  </si>
  <si>
    <t xml:space="preserve">旧木沢村･旧木頭村)　　  </t>
    <rPh sb="0" eb="1">
      <t>キュウ</t>
    </rPh>
    <rPh sb="1" eb="2">
      <t>キ</t>
    </rPh>
    <rPh sb="2" eb="3">
      <t>サワ</t>
    </rPh>
    <rPh sb="3" eb="4">
      <t>ムラ</t>
    </rPh>
    <rPh sb="5" eb="6">
      <t>キュウ</t>
    </rPh>
    <rPh sb="6" eb="7">
      <t>キ</t>
    </rPh>
    <rPh sb="7" eb="8">
      <t>アタマ</t>
    </rPh>
    <rPh sb="8" eb="9">
      <t>ムラ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</si>
  <si>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</si>
  <si>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半田重清</t>
    <rPh sb="0" eb="1">
      <t>ハン</t>
    </rPh>
    <rPh sb="1" eb="2">
      <t>タ</t>
    </rPh>
    <rPh sb="2" eb="4">
      <t>シゲキヨ</t>
    </rPh>
    <phoneticPr fontId="2"/>
  </si>
  <si>
    <t>徳島市</t>
    <rPh sb="0" eb="2">
      <t>トクシマ</t>
    </rPh>
    <rPh sb="2" eb="3">
      <t>シ</t>
    </rPh>
    <phoneticPr fontId="2"/>
  </si>
  <si>
    <t>鳴門市</t>
    <rPh sb="0" eb="2">
      <t>ナルト</t>
    </rPh>
    <rPh sb="2" eb="3">
      <t>シ</t>
    </rPh>
    <phoneticPr fontId="2"/>
  </si>
  <si>
    <t>小松島市</t>
    <rPh sb="0" eb="2">
      <t>コマツ</t>
    </rPh>
    <rPh sb="2" eb="3">
      <t>ジマ</t>
    </rPh>
    <rPh sb="3" eb="4">
      <t>シ</t>
    </rPh>
    <phoneticPr fontId="2"/>
  </si>
  <si>
    <t>阿南市</t>
    <rPh sb="0" eb="3">
      <t>アナンシ</t>
    </rPh>
    <phoneticPr fontId="2"/>
  </si>
  <si>
    <t>勝浦郡</t>
    <rPh sb="0" eb="3">
      <t>カツウラグン</t>
    </rPh>
    <phoneticPr fontId="2"/>
  </si>
  <si>
    <t>名西郡</t>
    <rPh sb="0" eb="3">
      <t>ミョウザイグン</t>
    </rPh>
    <phoneticPr fontId="2"/>
  </si>
  <si>
    <t>那賀郡</t>
    <rPh sb="0" eb="3">
      <t>ナカグン</t>
    </rPh>
    <phoneticPr fontId="2"/>
  </si>
  <si>
    <t>板野郡</t>
    <rPh sb="0" eb="3">
      <t>イタノグン</t>
    </rPh>
    <phoneticPr fontId="2"/>
  </si>
  <si>
    <t>美馬市</t>
    <rPh sb="0" eb="2">
      <t>ミマ</t>
    </rPh>
    <rPh sb="2" eb="3">
      <t>シ</t>
    </rPh>
    <phoneticPr fontId="2"/>
  </si>
  <si>
    <t>三好市・三好郡</t>
    <rPh sb="0" eb="2">
      <t>ミヨシ</t>
    </rPh>
    <rPh sb="2" eb="3">
      <t>シ</t>
    </rPh>
    <rPh sb="4" eb="7">
      <t>ミヨシグン</t>
    </rPh>
    <phoneticPr fontId="2"/>
  </si>
  <si>
    <t>海部郡</t>
    <rPh sb="0" eb="3">
      <t>カイフグン</t>
    </rPh>
    <phoneticPr fontId="2"/>
  </si>
  <si>
    <t>徳島県合計</t>
    <rPh sb="0" eb="3">
      <t>トクシマケン</t>
    </rPh>
    <rPh sb="3" eb="5">
      <t>ゴウケイ</t>
    </rPh>
    <phoneticPr fontId="2"/>
  </si>
  <si>
    <t>（全国紙）　徳島市　　　計</t>
    <rPh sb="6" eb="9">
      <t>トクシマシ</t>
    </rPh>
    <rPh sb="12" eb="13">
      <t>ケイ</t>
    </rPh>
    <phoneticPr fontId="2"/>
  </si>
  <si>
    <t>（全国紙）　徳島市以外　計</t>
    <rPh sb="6" eb="9">
      <t>トクシマシ</t>
    </rPh>
    <rPh sb="9" eb="11">
      <t>イガイ</t>
    </rPh>
    <rPh sb="12" eb="13">
      <t>ケイ</t>
    </rPh>
    <phoneticPr fontId="2"/>
  </si>
  <si>
    <t>徳島県金額</t>
    <rPh sb="0" eb="3">
      <t>トクシマケン</t>
    </rPh>
    <rPh sb="3" eb="5">
      <t>キンガク</t>
    </rPh>
    <phoneticPr fontId="2"/>
  </si>
  <si>
    <t>県          名</t>
    <rPh sb="0" eb="1">
      <t>ケン</t>
    </rPh>
    <rPh sb="11" eb="12">
      <t>メイ</t>
    </rPh>
    <phoneticPr fontId="2"/>
  </si>
  <si>
    <t>徳　島　県</t>
    <rPh sb="0" eb="1">
      <t>トク</t>
    </rPh>
    <rPh sb="2" eb="3">
      <t>シマ</t>
    </rPh>
    <rPh sb="4" eb="5">
      <t>ケン</t>
    </rPh>
    <phoneticPr fontId="2"/>
  </si>
  <si>
    <t>徳島新聞</t>
    <rPh sb="0" eb="1">
      <t>トク</t>
    </rPh>
    <rPh sb="1" eb="2">
      <t>シマ</t>
    </rPh>
    <rPh sb="2" eb="3">
      <t>シン</t>
    </rPh>
    <rPh sb="3" eb="4">
      <t>ブン</t>
    </rPh>
    <phoneticPr fontId="2"/>
  </si>
  <si>
    <t>全　 域</t>
    <rPh sb="0" eb="1">
      <t>ゼン</t>
    </rPh>
    <rPh sb="3" eb="4">
      <t>イキ</t>
    </rPh>
    <phoneticPr fontId="2"/>
  </si>
  <si>
    <t>現地価格より現地配送料を加算しています。</t>
    <rPh sb="0" eb="2">
      <t>ゲンチ</t>
    </rPh>
    <rPh sb="2" eb="4">
      <t>カカク</t>
    </rPh>
    <rPh sb="6" eb="8">
      <t>ゲンチ</t>
    </rPh>
    <rPh sb="8" eb="10">
      <t>ハイソウ</t>
    </rPh>
    <rPh sb="10" eb="11">
      <t>リョウ</t>
    </rPh>
    <rPh sb="12" eb="14">
      <t>カサン</t>
    </rPh>
    <phoneticPr fontId="2"/>
  </si>
  <si>
    <t>上記料金には消費税は含まれておりません。</t>
    <phoneticPr fontId="2"/>
  </si>
  <si>
    <t xml:space="preserve"> 旧市場町</t>
    <rPh sb="1" eb="2">
      <t>キュウ</t>
    </rPh>
    <rPh sb="2" eb="4">
      <t>イチバ</t>
    </rPh>
    <rPh sb="4" eb="5">
      <t>マチ</t>
    </rPh>
    <phoneticPr fontId="2"/>
  </si>
  <si>
    <t xml:space="preserve"> 撫養町・大津町の一部含む</t>
    <rPh sb="1" eb="3">
      <t>ムヤ</t>
    </rPh>
    <rPh sb="3" eb="4">
      <t>マチ</t>
    </rPh>
    <rPh sb="5" eb="7">
      <t>オオツ</t>
    </rPh>
    <rPh sb="7" eb="8">
      <t>マチ</t>
    </rPh>
    <rPh sb="9" eb="11">
      <t>イチブ</t>
    </rPh>
    <rPh sb="11" eb="12">
      <t>フク</t>
    </rPh>
    <phoneticPr fontId="2"/>
  </si>
  <si>
    <t>勝　浦</t>
    <rPh sb="0" eb="1">
      <t>カツ</t>
    </rPh>
    <rPh sb="2" eb="3">
      <t>ウラ</t>
    </rPh>
    <phoneticPr fontId="2"/>
  </si>
  <si>
    <t xml:space="preserve"> 勝浦郡（旧生比奈・旧横瀬）</t>
    <rPh sb="1" eb="3">
      <t>カツウラ</t>
    </rPh>
    <rPh sb="3" eb="4">
      <t>グン</t>
    </rPh>
    <rPh sb="5" eb="6">
      <t>キュウ</t>
    </rPh>
    <rPh sb="6" eb="7">
      <t>イ</t>
    </rPh>
    <rPh sb="7" eb="8">
      <t>ヒ</t>
    </rPh>
    <rPh sb="8" eb="9">
      <t>ナ</t>
    </rPh>
    <rPh sb="10" eb="11">
      <t>キュウ</t>
    </rPh>
    <rPh sb="11" eb="12">
      <t>ヨコ</t>
    </rPh>
    <rPh sb="12" eb="13">
      <t>セ</t>
    </rPh>
    <phoneticPr fontId="2"/>
  </si>
  <si>
    <t>※販売店の区域と行政区域は一致していない場合があります。</t>
    <phoneticPr fontId="2"/>
  </si>
  <si>
    <t>上記以外の
地区</t>
    <rPh sb="0" eb="2">
      <t>ジョウキ</t>
    </rPh>
    <rPh sb="2" eb="4">
      <t>イガイ</t>
    </rPh>
    <rPh sb="6" eb="8">
      <t>チク</t>
    </rPh>
    <phoneticPr fontId="2"/>
  </si>
  <si>
    <t>サイズ</t>
    <phoneticPr fontId="2"/>
  </si>
  <si>
    <r>
      <t>ページ合計／</t>
    </r>
    <r>
      <rPr>
        <b/>
        <sz val="11"/>
        <color indexed="10"/>
        <rFont val="ＭＳ Ｐゴシック"/>
        <family val="3"/>
        <charset val="128"/>
      </rPr>
      <t>折込総合計</t>
    </r>
    <rPh sb="3" eb="5">
      <t>ゴウケイ</t>
    </rPh>
    <rPh sb="6" eb="8">
      <t>オリコミ</t>
    </rPh>
    <rPh sb="8" eb="10">
      <t>ソウゴウ</t>
    </rPh>
    <rPh sb="10" eb="11">
      <t>ケイ</t>
    </rPh>
    <phoneticPr fontId="2"/>
  </si>
  <si>
    <t>サイズ</t>
    <phoneticPr fontId="2"/>
  </si>
  <si>
    <t>サイズ</t>
    <phoneticPr fontId="2"/>
  </si>
  <si>
    <t>-</t>
    <phoneticPr fontId="2"/>
  </si>
  <si>
    <t>Ａ４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</si>
  <si>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</si>
  <si>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</si>
  <si>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</si>
  <si>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</si>
  <si>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r>
      <t>ページ合計／</t>
    </r>
    <r>
      <rPr>
        <b/>
        <sz val="12"/>
        <color indexed="10"/>
        <rFont val="ＭＳ Ｐゴシック"/>
        <family val="3"/>
        <charset val="128"/>
      </rPr>
      <t>折込総合計</t>
    </r>
    <rPh sb="3" eb="5">
      <t>ゴウケイ</t>
    </rPh>
    <rPh sb="6" eb="8">
      <t>オリコミ</t>
    </rPh>
    <rPh sb="8" eb="10">
      <t>ソウゴウ</t>
    </rPh>
    <rPh sb="10" eb="11">
      <t>ケイ</t>
    </rPh>
    <phoneticPr fontId="2"/>
  </si>
  <si>
    <t>店    名</t>
    <rPh sb="0" eb="1">
      <t>ミセ</t>
    </rPh>
    <rPh sb="5" eb="6">
      <t>メイ</t>
    </rPh>
    <phoneticPr fontId="2"/>
  </si>
  <si>
    <t>店   名</t>
    <rPh sb="0" eb="1">
      <t>ミセ</t>
    </rPh>
    <rPh sb="4" eb="5">
      <t>メイ</t>
    </rPh>
    <phoneticPr fontId="2"/>
  </si>
  <si>
    <t>折込見積金額（税別）</t>
    <rPh sb="0" eb="2">
      <t>オリコミ</t>
    </rPh>
    <rPh sb="2" eb="4">
      <t>ミツモリ</t>
    </rPh>
    <rPh sb="4" eb="6">
      <t>キンガク</t>
    </rPh>
    <rPh sb="7" eb="8">
      <t>ゼイ</t>
    </rPh>
    <rPh sb="8" eb="9">
      <t>ベツ</t>
    </rPh>
    <phoneticPr fontId="2"/>
  </si>
  <si>
    <t>徳  島  市</t>
    <rPh sb="0" eb="1">
      <t>トク</t>
    </rPh>
    <rPh sb="3" eb="4">
      <t>シマ</t>
    </rPh>
    <rPh sb="6" eb="7">
      <t>シ</t>
    </rPh>
    <phoneticPr fontId="2"/>
  </si>
  <si>
    <t>市・郡 別</t>
    <rPh sb="0" eb="1">
      <t>シ</t>
    </rPh>
    <rPh sb="2" eb="3">
      <t>グン</t>
    </rPh>
    <rPh sb="4" eb="5">
      <t>ベツ</t>
    </rPh>
    <phoneticPr fontId="2"/>
  </si>
  <si>
    <t>サイズ</t>
    <phoneticPr fontId="2"/>
  </si>
  <si>
    <t>羽ノ浦南</t>
    <rPh sb="0" eb="1">
      <t>ハネ</t>
    </rPh>
    <rPh sb="2" eb="3">
      <t>ウラ</t>
    </rPh>
    <rPh sb="3" eb="4">
      <t>ミナミ</t>
    </rPh>
    <phoneticPr fontId="2"/>
  </si>
  <si>
    <t>阿波海南</t>
    <rPh sb="0" eb="2">
      <t>アワ</t>
    </rPh>
    <rPh sb="2" eb="4">
      <t>カイナン</t>
    </rPh>
    <phoneticPr fontId="2"/>
  </si>
  <si>
    <t>川内応神</t>
    <rPh sb="0" eb="2">
      <t>カワウチ</t>
    </rPh>
    <rPh sb="2" eb="3">
      <t>オウ</t>
    </rPh>
    <rPh sb="3" eb="4">
      <t>ジン</t>
    </rPh>
    <phoneticPr fontId="2"/>
  </si>
  <si>
    <t>池 田</t>
    <rPh sb="0" eb="1">
      <t>イケ</t>
    </rPh>
    <rPh sb="2" eb="3">
      <t>タ</t>
    </rPh>
    <phoneticPr fontId="2"/>
  </si>
  <si>
    <t>鞆奥（海部）</t>
    <rPh sb="0" eb="1">
      <t>トモ</t>
    </rPh>
    <rPh sb="1" eb="2">
      <t>オク</t>
    </rPh>
    <rPh sb="3" eb="5">
      <t>カイフ</t>
    </rPh>
    <phoneticPr fontId="2"/>
  </si>
  <si>
    <t>鞆奥(毎)</t>
    <rPh sb="0" eb="1">
      <t>トモ</t>
    </rPh>
    <rPh sb="1" eb="2">
      <t>オク</t>
    </rPh>
    <rPh sb="3" eb="4">
      <t>マイ</t>
    </rPh>
    <phoneticPr fontId="2"/>
  </si>
  <si>
    <t>土成</t>
    <rPh sb="0" eb="2">
      <t>ドナリ</t>
    </rPh>
    <phoneticPr fontId="2"/>
  </si>
  <si>
    <t>鞆奥</t>
    <rPh sb="0" eb="1">
      <t>トモ</t>
    </rPh>
    <rPh sb="1" eb="2">
      <t>オク</t>
    </rPh>
    <phoneticPr fontId="2"/>
  </si>
  <si>
    <t>田宮</t>
    <rPh sb="0" eb="2">
      <t>タミヤ</t>
    </rPh>
    <phoneticPr fontId="2"/>
  </si>
  <si>
    <t>矢三</t>
    <rPh sb="0" eb="1">
      <t>ヤ</t>
    </rPh>
    <rPh sb="1" eb="2">
      <t>サン</t>
    </rPh>
    <phoneticPr fontId="2"/>
  </si>
  <si>
    <t xml:space="preserve"> 春日含む</t>
    <rPh sb="1" eb="3">
      <t>カスガ</t>
    </rPh>
    <rPh sb="3" eb="4">
      <t>フク</t>
    </rPh>
    <phoneticPr fontId="2"/>
  </si>
  <si>
    <t>藍住</t>
    <rPh sb="0" eb="2">
      <t>アイズミ</t>
    </rPh>
    <phoneticPr fontId="2"/>
  </si>
  <si>
    <t>阿波北島</t>
    <rPh sb="0" eb="2">
      <t>アワ</t>
    </rPh>
    <rPh sb="2" eb="3">
      <t>キタ</t>
    </rPh>
    <rPh sb="3" eb="4">
      <t>シマ</t>
    </rPh>
    <phoneticPr fontId="2"/>
  </si>
  <si>
    <t>加茂名北</t>
    <rPh sb="0" eb="2">
      <t>カモ</t>
    </rPh>
    <rPh sb="2" eb="3">
      <t>ナ</t>
    </rPh>
    <rPh sb="3" eb="4">
      <t>キタ</t>
    </rPh>
    <phoneticPr fontId="2"/>
  </si>
  <si>
    <r>
      <t xml:space="preserve"> 鳴門町</t>
    </r>
    <r>
      <rPr>
        <sz val="11"/>
        <color indexed="9"/>
        <rFont val="ＭＳ Ｐゴシック"/>
        <family val="3"/>
        <charset val="128"/>
      </rPr>
      <t>・瀬戸町の一部</t>
    </r>
    <rPh sb="1" eb="3">
      <t>ナルト</t>
    </rPh>
    <rPh sb="3" eb="4">
      <t>マチ</t>
    </rPh>
    <rPh sb="5" eb="7">
      <t>セト</t>
    </rPh>
    <rPh sb="7" eb="8">
      <t>マチ</t>
    </rPh>
    <rPh sb="9" eb="11">
      <t>イチブ</t>
    </rPh>
    <phoneticPr fontId="2"/>
  </si>
  <si>
    <t>北小松島</t>
    <rPh sb="0" eb="1">
      <t>キタ</t>
    </rPh>
    <rPh sb="1" eb="4">
      <t>コマツシマ</t>
    </rPh>
    <phoneticPr fontId="2"/>
  </si>
  <si>
    <t>南小松島</t>
    <rPh sb="0" eb="1">
      <t>ミナミ</t>
    </rPh>
    <rPh sb="1" eb="3">
      <t>コマツ</t>
    </rPh>
    <rPh sb="3" eb="4">
      <t>シマ</t>
    </rPh>
    <phoneticPr fontId="2"/>
  </si>
  <si>
    <t>徳島中央</t>
    <rPh sb="0" eb="2">
      <t>トクシマ</t>
    </rPh>
    <rPh sb="2" eb="4">
      <t>チュウオウ</t>
    </rPh>
    <phoneticPr fontId="2"/>
  </si>
  <si>
    <t>徳島西</t>
    <rPh sb="0" eb="2">
      <t>トクシマ</t>
    </rPh>
    <rPh sb="2" eb="3">
      <t>ニシ</t>
    </rPh>
    <phoneticPr fontId="2"/>
  </si>
  <si>
    <t>徳島東</t>
    <rPh sb="0" eb="2">
      <t>トクシマ</t>
    </rPh>
    <rPh sb="2" eb="3">
      <t>ヒガシ</t>
    </rPh>
    <phoneticPr fontId="2"/>
  </si>
  <si>
    <t>徳島南</t>
    <rPh sb="0" eb="2">
      <t>トクシマ</t>
    </rPh>
    <rPh sb="2" eb="3">
      <t>ミナミ</t>
    </rPh>
    <phoneticPr fontId="2"/>
  </si>
  <si>
    <t>徳島北</t>
    <rPh sb="0" eb="2">
      <t>トクシマ</t>
    </rPh>
    <rPh sb="2" eb="3">
      <t>キタ</t>
    </rPh>
    <phoneticPr fontId="2"/>
  </si>
  <si>
    <t>徳島城北</t>
    <rPh sb="0" eb="2">
      <t>トクシマ</t>
    </rPh>
    <rPh sb="2" eb="4">
      <t>ジョウホク</t>
    </rPh>
    <phoneticPr fontId="2"/>
  </si>
  <si>
    <t>-</t>
  </si>
  <si>
    <t>徳島西部</t>
    <rPh sb="0" eb="2">
      <t>トクシマ</t>
    </rPh>
    <rPh sb="2" eb="3">
      <t>ニシ</t>
    </rPh>
    <rPh sb="3" eb="4">
      <t>ブ</t>
    </rPh>
    <phoneticPr fontId="2"/>
  </si>
  <si>
    <t>内町</t>
    <rPh sb="0" eb="2">
      <t>ウチマチ</t>
    </rPh>
    <phoneticPr fontId="2"/>
  </si>
  <si>
    <t>昭和町</t>
    <rPh sb="0" eb="3">
      <t>ショウワチョウ</t>
    </rPh>
    <phoneticPr fontId="2"/>
  </si>
  <si>
    <t>内町（朝）</t>
    <rPh sb="0" eb="1">
      <t>ウチ</t>
    </rPh>
    <rPh sb="1" eb="2">
      <t>マチ</t>
    </rPh>
    <rPh sb="3" eb="4">
      <t>アサ</t>
    </rPh>
    <phoneticPr fontId="2"/>
  </si>
  <si>
    <t>昭和町（朝）</t>
    <rPh sb="0" eb="3">
      <t>ショウワチョウ</t>
    </rPh>
    <rPh sb="4" eb="5">
      <t>アサ</t>
    </rPh>
    <phoneticPr fontId="2"/>
  </si>
  <si>
    <r>
      <t>徳島東部　</t>
    </r>
    <r>
      <rPr>
        <sz val="9"/>
        <color indexed="8"/>
        <rFont val="ＭＳ Ｐゴシック"/>
        <family val="3"/>
        <charset val="128"/>
      </rPr>
      <t>　　　（旧徳島城東）</t>
    </r>
    <rPh sb="0" eb="2">
      <t>トクシマ</t>
    </rPh>
    <rPh sb="2" eb="4">
      <t>トウブ</t>
    </rPh>
    <rPh sb="9" eb="10">
      <t>キュウ</t>
    </rPh>
    <rPh sb="10" eb="12">
      <t>トクシマ</t>
    </rPh>
    <rPh sb="12" eb="14">
      <t>ジョウトウ</t>
    </rPh>
    <phoneticPr fontId="2"/>
  </si>
  <si>
    <r>
      <t>徳島東部（朝）　</t>
    </r>
    <r>
      <rPr>
        <sz val="9"/>
        <color indexed="8"/>
        <rFont val="ＭＳ Ｐゴシック"/>
        <family val="3"/>
        <charset val="128"/>
      </rPr>
      <t>　　　（旧徳島城東）</t>
    </r>
    <rPh sb="0" eb="2">
      <t>トクシマ</t>
    </rPh>
    <rPh sb="2" eb="4">
      <t>トウブ</t>
    </rPh>
    <rPh sb="5" eb="6">
      <t>アサ</t>
    </rPh>
    <rPh sb="12" eb="13">
      <t>キュウ</t>
    </rPh>
    <rPh sb="13" eb="15">
      <t>トクシマ</t>
    </rPh>
    <rPh sb="15" eb="17">
      <t>ジョウトウ</t>
    </rPh>
    <phoneticPr fontId="2"/>
  </si>
  <si>
    <t xml:space="preserve"> 大麻町</t>
    <rPh sb="1" eb="3">
      <t>オオアサ</t>
    </rPh>
    <rPh sb="3" eb="4">
      <t>マチ</t>
    </rPh>
    <phoneticPr fontId="2"/>
  </si>
  <si>
    <t xml:space="preserve"> 那賀町(旧相生・上那賀町･</t>
    <rPh sb="1" eb="3">
      <t>ナカ</t>
    </rPh>
    <rPh sb="3" eb="4">
      <t>マチ</t>
    </rPh>
    <rPh sb="5" eb="6">
      <t>キュウ</t>
    </rPh>
    <rPh sb="6" eb="8">
      <t>アイオイ</t>
    </rPh>
    <rPh sb="9" eb="10">
      <t>ウエ</t>
    </rPh>
    <rPh sb="10" eb="12">
      <t>ナガ</t>
    </rPh>
    <rPh sb="12" eb="13">
      <t>マチ</t>
    </rPh>
    <phoneticPr fontId="2"/>
  </si>
  <si>
    <t>桑野鷲敷</t>
    <rPh sb="0" eb="2">
      <t>クワノ</t>
    </rPh>
    <rPh sb="2" eb="4">
      <t>ワジキ</t>
    </rPh>
    <phoneticPr fontId="2"/>
  </si>
  <si>
    <t>（山川へ）</t>
    <rPh sb="1" eb="3">
      <t>ヤマカワ</t>
    </rPh>
    <phoneticPr fontId="2"/>
  </si>
  <si>
    <t>山城・山城西含む</t>
    <rPh sb="0" eb="2">
      <t>ヤマシロ</t>
    </rPh>
    <rPh sb="3" eb="5">
      <t>ヤマシロ</t>
    </rPh>
    <rPh sb="5" eb="6">
      <t>ニシ</t>
    </rPh>
    <rPh sb="6" eb="7">
      <t>フク</t>
    </rPh>
    <phoneticPr fontId="2"/>
  </si>
  <si>
    <t>安宅を含む</t>
    <rPh sb="0" eb="2">
      <t>アタカ</t>
    </rPh>
    <rPh sb="3" eb="4">
      <t>フク</t>
    </rPh>
    <phoneticPr fontId="2"/>
  </si>
  <si>
    <t>美波</t>
    <rPh sb="0" eb="2">
      <t>ミナミ</t>
    </rPh>
    <phoneticPr fontId="2"/>
  </si>
  <si>
    <t xml:space="preserve"> 椿泊町、橘町を含む</t>
    <rPh sb="1" eb="2">
      <t>ツバキ</t>
    </rPh>
    <rPh sb="2" eb="3">
      <t>トマリ</t>
    </rPh>
    <rPh sb="3" eb="4">
      <t>マチ</t>
    </rPh>
    <rPh sb="5" eb="6">
      <t>タチバナ</t>
    </rPh>
    <rPh sb="6" eb="7">
      <t>チョウ</t>
    </rPh>
    <rPh sb="8" eb="9">
      <t>フク</t>
    </rPh>
    <phoneticPr fontId="2"/>
  </si>
  <si>
    <t xml:space="preserve"> 見能林町を含む</t>
    <rPh sb="1" eb="4">
      <t>ミノバヤシ</t>
    </rPh>
    <rPh sb="4" eb="5">
      <t>チョウ</t>
    </rPh>
    <rPh sb="6" eb="7">
      <t>フク</t>
    </rPh>
    <phoneticPr fontId="2"/>
  </si>
  <si>
    <t>脇町・穴吹</t>
    <rPh sb="0" eb="1">
      <t>ワキ</t>
    </rPh>
    <rPh sb="1" eb="2">
      <t>マチ</t>
    </rPh>
    <rPh sb="3" eb="5">
      <t>アナブキ</t>
    </rPh>
    <phoneticPr fontId="2"/>
  </si>
  <si>
    <t>（脇町・穴吹へ）</t>
    <rPh sb="1" eb="3">
      <t>ワキマチ</t>
    </rPh>
    <rPh sb="4" eb="6">
      <t>アナブキ</t>
    </rPh>
    <phoneticPr fontId="2"/>
  </si>
  <si>
    <t>島田、不動、春日町</t>
    <rPh sb="0" eb="2">
      <t>シマダ</t>
    </rPh>
    <rPh sb="3" eb="5">
      <t>フドウ</t>
    </rPh>
    <rPh sb="6" eb="9">
      <t>カスガチョウ</t>
    </rPh>
    <phoneticPr fontId="2"/>
  </si>
  <si>
    <t xml:space="preserve"> 美波町(旧由岐町、旧日和佐町)</t>
    <rPh sb="1" eb="3">
      <t>ミハ</t>
    </rPh>
    <rPh sb="3" eb="4">
      <t>マチ</t>
    </rPh>
    <rPh sb="5" eb="6">
      <t>キュウ</t>
    </rPh>
    <rPh sb="6" eb="8">
      <t>ユキ</t>
    </rPh>
    <rPh sb="8" eb="9">
      <t>チョウ</t>
    </rPh>
    <rPh sb="10" eb="11">
      <t>キュウ</t>
    </rPh>
    <rPh sb="11" eb="14">
      <t>ヒワサ</t>
    </rPh>
    <rPh sb="14" eb="15">
      <t>チョウ</t>
    </rPh>
    <phoneticPr fontId="2"/>
  </si>
  <si>
    <t>（阿波へ）</t>
    <rPh sb="1" eb="3">
      <t>アワ</t>
    </rPh>
    <phoneticPr fontId="2"/>
  </si>
  <si>
    <t>（東部へ）</t>
    <rPh sb="1" eb="3">
      <t>トウブ</t>
    </rPh>
    <phoneticPr fontId="2"/>
  </si>
  <si>
    <t>徳島西部</t>
    <rPh sb="0" eb="2">
      <t>トクシマ</t>
    </rPh>
    <rPh sb="2" eb="4">
      <t>セイブ</t>
    </rPh>
    <phoneticPr fontId="2"/>
  </si>
  <si>
    <t>（徳島城北へ）</t>
    <rPh sb="1" eb="3">
      <t>トクシマ</t>
    </rPh>
    <rPh sb="3" eb="5">
      <t>ジョウホク</t>
    </rPh>
    <phoneticPr fontId="2"/>
  </si>
  <si>
    <t>徳島中央</t>
    <rPh sb="0" eb="1">
      <t>トク</t>
    </rPh>
    <rPh sb="1" eb="2">
      <t>シマ</t>
    </rPh>
    <rPh sb="2" eb="4">
      <t>チュウオウ</t>
    </rPh>
    <phoneticPr fontId="2"/>
  </si>
  <si>
    <t>八万東</t>
    <rPh sb="0" eb="2">
      <t>ハチマン</t>
    </rPh>
    <rPh sb="2" eb="3">
      <t>ヒガシ</t>
    </rPh>
    <phoneticPr fontId="2"/>
  </si>
  <si>
    <t>-</t>
    <phoneticPr fontId="2"/>
  </si>
  <si>
    <t>佐古</t>
    <rPh sb="0" eb="2">
      <t>サコ</t>
    </rPh>
    <phoneticPr fontId="2"/>
  </si>
  <si>
    <t>住吉1～6丁目、城東町1・2丁目含む</t>
    <rPh sb="0" eb="2">
      <t>スミヨシ</t>
    </rPh>
    <rPh sb="5" eb="7">
      <t>チョウメ</t>
    </rPh>
    <rPh sb="8" eb="10">
      <t>ジョウトウ</t>
    </rPh>
    <rPh sb="10" eb="11">
      <t>チョウ</t>
    </rPh>
    <rPh sb="14" eb="16">
      <t>チョウメ</t>
    </rPh>
    <rPh sb="16" eb="17">
      <t>フク</t>
    </rPh>
    <phoneticPr fontId="2"/>
  </si>
  <si>
    <t xml:space="preserve"> （旧山川西）山川町・美郷</t>
    <rPh sb="2" eb="3">
      <t>キュウ</t>
    </rPh>
    <rPh sb="3" eb="4">
      <t>ヤマ</t>
    </rPh>
    <rPh sb="4" eb="5">
      <t>カワ</t>
    </rPh>
    <rPh sb="5" eb="6">
      <t>ニシ</t>
    </rPh>
    <rPh sb="7" eb="8">
      <t>ヤマ</t>
    </rPh>
    <rPh sb="8" eb="9">
      <t>カワ</t>
    </rPh>
    <rPh sb="9" eb="10">
      <t>マチ</t>
    </rPh>
    <rPh sb="11" eb="13">
      <t>ミサト</t>
    </rPh>
    <phoneticPr fontId="2"/>
  </si>
  <si>
    <t>上八万</t>
    <rPh sb="0" eb="1">
      <t>カミ</t>
    </rPh>
    <rPh sb="1" eb="3">
      <t>ハチマン</t>
    </rPh>
    <phoneticPr fontId="2"/>
  </si>
  <si>
    <t>神山</t>
    <rPh sb="0" eb="2">
      <t>カミヤマ</t>
    </rPh>
    <phoneticPr fontId="2"/>
  </si>
  <si>
    <t>一宮町・下町・入田町含む</t>
    <rPh sb="0" eb="3">
      <t>イチノミヤチョウ</t>
    </rPh>
    <rPh sb="4" eb="5">
      <t>シモ</t>
    </rPh>
    <rPh sb="5" eb="6">
      <t>マチ</t>
    </rPh>
    <rPh sb="7" eb="8">
      <t>イ</t>
    </rPh>
    <rPh sb="8" eb="9">
      <t>タ</t>
    </rPh>
    <rPh sb="9" eb="10">
      <t>チョウ</t>
    </rPh>
    <rPh sb="10" eb="11">
      <t>フク</t>
    </rPh>
    <phoneticPr fontId="2"/>
  </si>
  <si>
    <t>城東</t>
    <rPh sb="0" eb="2">
      <t>ジョウトウ</t>
    </rPh>
    <phoneticPr fontId="2"/>
  </si>
  <si>
    <t>昭和</t>
    <rPh sb="0" eb="2">
      <t>ショウワ</t>
    </rPh>
    <phoneticPr fontId="2"/>
  </si>
  <si>
    <t>津田</t>
    <rPh sb="0" eb="2">
      <t>ツダ</t>
    </rPh>
    <phoneticPr fontId="2"/>
  </si>
  <si>
    <t>昼間井川</t>
    <rPh sb="0" eb="2">
      <t>ヒルマ</t>
    </rPh>
    <rPh sb="2" eb="3">
      <t>イ</t>
    </rPh>
    <rPh sb="3" eb="4">
      <t>カワ</t>
    </rPh>
    <phoneticPr fontId="2"/>
  </si>
  <si>
    <t>-</t>
    <phoneticPr fontId="2"/>
  </si>
  <si>
    <t>井川</t>
    <rPh sb="0" eb="2">
      <t>イカワ</t>
    </rPh>
    <phoneticPr fontId="2"/>
  </si>
  <si>
    <t>（桑野鷲敷へ）</t>
    <rPh sb="1" eb="3">
      <t>クワノ</t>
    </rPh>
    <rPh sb="3" eb="5">
      <t>ワジキ</t>
    </rPh>
    <phoneticPr fontId="2"/>
  </si>
  <si>
    <t>（那賀川へ）</t>
    <rPh sb="1" eb="4">
      <t>ナカガワ</t>
    </rPh>
    <phoneticPr fontId="2"/>
  </si>
  <si>
    <t>那賀川</t>
    <rPh sb="0" eb="3">
      <t>ナカガワ</t>
    </rPh>
    <phoneticPr fontId="2"/>
  </si>
  <si>
    <t>-</t>
    <phoneticPr fontId="2"/>
  </si>
  <si>
    <t xml:space="preserve"> 板野町</t>
    <rPh sb="1" eb="3">
      <t>イタノ</t>
    </rPh>
    <rPh sb="3" eb="4">
      <t>マチ</t>
    </rPh>
    <phoneticPr fontId="2"/>
  </si>
  <si>
    <t>板野</t>
    <rPh sb="0" eb="2">
      <t>イタノ</t>
    </rPh>
    <phoneticPr fontId="2"/>
  </si>
  <si>
    <t>上   板</t>
    <rPh sb="0" eb="1">
      <t>ウエ</t>
    </rPh>
    <rPh sb="4" eb="5">
      <t>イタ</t>
    </rPh>
    <phoneticPr fontId="2"/>
  </si>
  <si>
    <t xml:space="preserve"> 松茂町</t>
    <rPh sb="1" eb="4">
      <t>マツシゲチョウ</t>
    </rPh>
    <phoneticPr fontId="2"/>
  </si>
  <si>
    <t>（勝瑞へ）</t>
    <rPh sb="1" eb="3">
      <t>ショウズイ</t>
    </rPh>
    <phoneticPr fontId="2"/>
  </si>
  <si>
    <t>-</t>
    <phoneticPr fontId="2"/>
  </si>
  <si>
    <t>加茂名南</t>
    <rPh sb="0" eb="3">
      <t>カモナ</t>
    </rPh>
    <rPh sb="3" eb="4">
      <t>ミナミ</t>
    </rPh>
    <phoneticPr fontId="2"/>
  </si>
  <si>
    <t>-</t>
    <phoneticPr fontId="2"/>
  </si>
  <si>
    <t>国道192号より南</t>
    <rPh sb="0" eb="2">
      <t>コクドウ</t>
    </rPh>
    <rPh sb="5" eb="6">
      <t>ゴウ</t>
    </rPh>
    <rPh sb="8" eb="9">
      <t>ミナミ</t>
    </rPh>
    <phoneticPr fontId="2"/>
  </si>
  <si>
    <t>徳島川内</t>
    <rPh sb="0" eb="2">
      <t>トクシマ</t>
    </rPh>
    <rPh sb="2" eb="4">
      <t>カワウチ</t>
    </rPh>
    <phoneticPr fontId="2"/>
  </si>
  <si>
    <t xml:space="preserve"> 西須賀含む</t>
    <rPh sb="1" eb="2">
      <t>ニシ</t>
    </rPh>
    <rPh sb="2" eb="4">
      <t>スカ</t>
    </rPh>
    <rPh sb="4" eb="5">
      <t>フク</t>
    </rPh>
    <phoneticPr fontId="2"/>
  </si>
  <si>
    <t>JR徳島線より北</t>
    <rPh sb="2" eb="5">
      <t>トクシマセン</t>
    </rPh>
    <rPh sb="7" eb="8">
      <t>キタ</t>
    </rPh>
    <phoneticPr fontId="2"/>
  </si>
  <si>
    <t>JR徳島線より南</t>
    <rPh sb="2" eb="5">
      <t>トクシマセン</t>
    </rPh>
    <rPh sb="7" eb="8">
      <t>ミナミ</t>
    </rPh>
    <phoneticPr fontId="2"/>
  </si>
  <si>
    <t>桑島</t>
    <rPh sb="0" eb="1">
      <t>クワ</t>
    </rPh>
    <rPh sb="1" eb="2">
      <t>シマ</t>
    </rPh>
    <phoneticPr fontId="2"/>
  </si>
  <si>
    <t>南浜</t>
    <rPh sb="0" eb="1">
      <t>ミナミ</t>
    </rPh>
    <rPh sb="1" eb="2">
      <t>ハマ</t>
    </rPh>
    <phoneticPr fontId="2"/>
  </si>
  <si>
    <t>立岩</t>
    <rPh sb="0" eb="1">
      <t>タ</t>
    </rPh>
    <rPh sb="1" eb="2">
      <t>イワ</t>
    </rPh>
    <phoneticPr fontId="2"/>
  </si>
  <si>
    <t>大津</t>
    <rPh sb="0" eb="1">
      <t>オオ</t>
    </rPh>
    <rPh sb="1" eb="2">
      <t>ツ</t>
    </rPh>
    <phoneticPr fontId="2"/>
  </si>
  <si>
    <t>堀江</t>
    <rPh sb="0" eb="1">
      <t>ホリ</t>
    </rPh>
    <rPh sb="1" eb="2">
      <t>エ</t>
    </rPh>
    <phoneticPr fontId="2"/>
  </si>
  <si>
    <t>川内</t>
    <rPh sb="0" eb="1">
      <t>カワ</t>
    </rPh>
    <rPh sb="1" eb="2">
      <t>ウチ</t>
    </rPh>
    <phoneticPr fontId="2"/>
  </si>
  <si>
    <t>応神</t>
    <rPh sb="0" eb="1">
      <t>オウ</t>
    </rPh>
    <rPh sb="1" eb="2">
      <t>カミ</t>
    </rPh>
    <phoneticPr fontId="2"/>
  </si>
  <si>
    <t>-</t>
    <phoneticPr fontId="2"/>
  </si>
  <si>
    <t>-</t>
    <phoneticPr fontId="2"/>
  </si>
  <si>
    <t>福島末広</t>
    <rPh sb="0" eb="2">
      <t>フクシマ</t>
    </rPh>
    <rPh sb="2" eb="4">
      <t>スエヒロ</t>
    </rPh>
    <phoneticPr fontId="2"/>
  </si>
  <si>
    <t>-</t>
    <phoneticPr fontId="2"/>
  </si>
  <si>
    <t>池田（朝）</t>
    <rPh sb="0" eb="2">
      <t>イケダ</t>
    </rPh>
    <rPh sb="3" eb="4">
      <t>アサ</t>
    </rPh>
    <phoneticPr fontId="2"/>
  </si>
  <si>
    <t>（勝瑞へ）</t>
    <rPh sb="1" eb="2">
      <t>カ</t>
    </rPh>
    <phoneticPr fontId="2"/>
  </si>
  <si>
    <t>大野宝田</t>
    <rPh sb="0" eb="2">
      <t>オオノ</t>
    </rPh>
    <rPh sb="2" eb="4">
      <t>タカラダ</t>
    </rPh>
    <phoneticPr fontId="2"/>
  </si>
  <si>
    <t>（助任へ）</t>
    <rPh sb="1" eb="2">
      <t>ジョ</t>
    </rPh>
    <rPh sb="2" eb="3">
      <t>ニン</t>
    </rPh>
    <phoneticPr fontId="2"/>
  </si>
  <si>
    <t>助任</t>
    <rPh sb="0" eb="1">
      <t>スケ</t>
    </rPh>
    <rPh sb="1" eb="2">
      <t>ニン</t>
    </rPh>
    <phoneticPr fontId="2"/>
  </si>
  <si>
    <t>（脇町へ）</t>
    <rPh sb="1" eb="3">
      <t>ワキマチ</t>
    </rPh>
    <phoneticPr fontId="2"/>
  </si>
  <si>
    <t xml:space="preserve"> 旧吉野町930枚・旧土成町770枚</t>
    <rPh sb="1" eb="2">
      <t>キュウ</t>
    </rPh>
    <rPh sb="2" eb="4">
      <t>ヨシノ</t>
    </rPh>
    <rPh sb="4" eb="5">
      <t>マチ</t>
    </rPh>
    <rPh sb="8" eb="9">
      <t>マイ</t>
    </rPh>
    <rPh sb="10" eb="11">
      <t>キュウ</t>
    </rPh>
    <rPh sb="11" eb="13">
      <t>ドナリ</t>
    </rPh>
    <rPh sb="13" eb="14">
      <t>マチ</t>
    </rPh>
    <rPh sb="17" eb="18">
      <t>マイ</t>
    </rPh>
    <phoneticPr fontId="2"/>
  </si>
  <si>
    <t xml:space="preserve"> 旧土成町1,050枚・旧吉野町740枚</t>
    <rPh sb="1" eb="2">
      <t>キュウ</t>
    </rPh>
    <rPh sb="2" eb="4">
      <t>ドナリ</t>
    </rPh>
    <rPh sb="4" eb="5">
      <t>マチ</t>
    </rPh>
    <rPh sb="10" eb="11">
      <t>マイ</t>
    </rPh>
    <rPh sb="12" eb="13">
      <t>キュウ</t>
    </rPh>
    <rPh sb="19" eb="20">
      <t>マイ</t>
    </rPh>
    <phoneticPr fontId="2"/>
  </si>
  <si>
    <t xml:space="preserve"> 藍住町、徳島市応神町1,230含む</t>
    <rPh sb="1" eb="3">
      <t>アイズミ</t>
    </rPh>
    <rPh sb="3" eb="4">
      <t>マチ</t>
    </rPh>
    <rPh sb="5" eb="7">
      <t>トクシマ</t>
    </rPh>
    <rPh sb="7" eb="8">
      <t>シ</t>
    </rPh>
    <rPh sb="8" eb="11">
      <t>オウジンチョウ</t>
    </rPh>
    <rPh sb="16" eb="17">
      <t>フク</t>
    </rPh>
    <phoneticPr fontId="2"/>
  </si>
  <si>
    <t>美馬町の郡里740枚)　</t>
    <rPh sb="0" eb="2">
      <t>ミマ</t>
    </rPh>
    <rPh sb="2" eb="3">
      <t>マチ</t>
    </rPh>
    <rPh sb="4" eb="5">
      <t>グン</t>
    </rPh>
    <rPh sb="5" eb="6">
      <t>サト</t>
    </rPh>
    <rPh sb="9" eb="10">
      <t>マイ</t>
    </rPh>
    <phoneticPr fontId="2"/>
  </si>
  <si>
    <t>旧貞光町・一宇村・1,040枚</t>
    <rPh sb="0" eb="1">
      <t>キュウ</t>
    </rPh>
    <rPh sb="1" eb="3">
      <t>サダミツ</t>
    </rPh>
    <rPh sb="3" eb="4">
      <t>マチ</t>
    </rPh>
    <rPh sb="5" eb="6">
      <t>イチ</t>
    </rPh>
    <rPh sb="6" eb="7">
      <t>ウ</t>
    </rPh>
    <rPh sb="7" eb="8">
      <t>ムラ</t>
    </rPh>
    <rPh sb="14" eb="15">
      <t>マイ</t>
    </rPh>
    <phoneticPr fontId="2"/>
  </si>
  <si>
    <t>旧半田町790枚、美馬町重清730枚</t>
    <rPh sb="0" eb="1">
      <t>キュウ</t>
    </rPh>
    <rPh sb="1" eb="3">
      <t>ハンダ</t>
    </rPh>
    <rPh sb="3" eb="4">
      <t>マチ</t>
    </rPh>
    <rPh sb="7" eb="8">
      <t>マイ</t>
    </rPh>
    <rPh sb="9" eb="12">
      <t>ミマチョウ</t>
    </rPh>
    <rPh sb="12" eb="13">
      <t>シゲ</t>
    </rPh>
    <rPh sb="13" eb="14">
      <t>キヨ</t>
    </rPh>
    <rPh sb="17" eb="18">
      <t>マイ</t>
    </rPh>
    <phoneticPr fontId="2"/>
  </si>
  <si>
    <t xml:space="preserve"> 三好市井川町830枚</t>
    <rPh sb="1" eb="3">
      <t>ミヨシ</t>
    </rPh>
    <rPh sb="3" eb="4">
      <t>シ</t>
    </rPh>
    <rPh sb="4" eb="6">
      <t>イガワ</t>
    </rPh>
    <rPh sb="6" eb="7">
      <t>マチ</t>
    </rPh>
    <rPh sb="10" eb="11">
      <t>マイ</t>
    </rPh>
    <phoneticPr fontId="2"/>
  </si>
  <si>
    <t xml:space="preserve"> 三好郡東みよし町(旧三好町足代・昼間1,130枚）</t>
    <rPh sb="1" eb="3">
      <t>ミヨシ</t>
    </rPh>
    <rPh sb="3" eb="4">
      <t>グン</t>
    </rPh>
    <rPh sb="4" eb="5">
      <t>ヒガシ</t>
    </rPh>
    <rPh sb="8" eb="9">
      <t>マチ</t>
    </rPh>
    <rPh sb="10" eb="11">
      <t>キュウ</t>
    </rPh>
    <rPh sb="11" eb="13">
      <t>ミヨシ</t>
    </rPh>
    <rPh sb="13" eb="14">
      <t>マチ</t>
    </rPh>
    <rPh sb="14" eb="15">
      <t>アシ</t>
    </rPh>
    <rPh sb="15" eb="16">
      <t>ダイ</t>
    </rPh>
    <rPh sb="17" eb="19">
      <t>ヒルマ</t>
    </rPh>
    <rPh sb="24" eb="25">
      <t>マイ</t>
    </rPh>
    <phoneticPr fontId="2"/>
  </si>
  <si>
    <t xml:space="preserve"> 名東郡佐那河内600枚含む</t>
    <rPh sb="1" eb="2">
      <t>ミョウ</t>
    </rPh>
    <rPh sb="2" eb="3">
      <t>トウ</t>
    </rPh>
    <rPh sb="3" eb="4">
      <t>グン</t>
    </rPh>
    <rPh sb="4" eb="5">
      <t>サ</t>
    </rPh>
    <rPh sb="5" eb="6">
      <t>ナ</t>
    </rPh>
    <rPh sb="6" eb="8">
      <t>カワチ</t>
    </rPh>
    <rPh sb="11" eb="12">
      <t>マイ</t>
    </rPh>
    <rPh sb="12" eb="13">
      <t>フク</t>
    </rPh>
    <phoneticPr fontId="2"/>
  </si>
  <si>
    <t xml:space="preserve"> 阿南市羽ノ浦町1,540枚含む</t>
    <rPh sb="1" eb="4">
      <t>アナンシ</t>
    </rPh>
    <rPh sb="4" eb="5">
      <t>ハ</t>
    </rPh>
    <rPh sb="6" eb="7">
      <t>ウラ</t>
    </rPh>
    <rPh sb="7" eb="8">
      <t>マチ</t>
    </rPh>
    <rPh sb="13" eb="14">
      <t>マイ</t>
    </rPh>
    <rPh sb="14" eb="15">
      <t>フク</t>
    </rPh>
    <phoneticPr fontId="2"/>
  </si>
  <si>
    <t>那賀町(旧鷲敷町)、　阿南市新野町・旧桑野1,800枚含む</t>
    <rPh sb="0" eb="2">
      <t>ナカ</t>
    </rPh>
    <rPh sb="2" eb="3">
      <t>マチ</t>
    </rPh>
    <rPh sb="4" eb="5">
      <t>キュウ</t>
    </rPh>
    <rPh sb="5" eb="6">
      <t>ワシ</t>
    </rPh>
    <rPh sb="6" eb="7">
      <t>シ</t>
    </rPh>
    <rPh sb="7" eb="8">
      <t>マチ</t>
    </rPh>
    <rPh sb="11" eb="14">
      <t>アナンシ</t>
    </rPh>
    <rPh sb="14" eb="17">
      <t>ニイノチョウ</t>
    </rPh>
    <rPh sb="18" eb="19">
      <t>キュウ</t>
    </rPh>
    <rPh sb="19" eb="21">
      <t>クワノ</t>
    </rPh>
    <rPh sb="26" eb="27">
      <t>マイ</t>
    </rPh>
    <rPh sb="27" eb="28">
      <t>フク</t>
    </rPh>
    <phoneticPr fontId="2"/>
  </si>
  <si>
    <t>2024年12月現在</t>
    <rPh sb="4" eb="5">
      <t>ネン</t>
    </rPh>
    <rPh sb="7" eb="8">
      <t>ガツ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</si>
</sst>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¥&quot;#,##0;&quot;¥&quot;\-#,##0"/>
    <numFmt numFmtId="6" formatCode="&quot;¥&quot;#,##0;[Red]&quot;¥&quot;\-#,##0"/>
    <numFmt numFmtId="176" formatCode="#,###&quot;枚&quot;"/>
    <numFmt numFmtId="177" formatCode="&quot;※&quot;#,###"/>
    <numFmt numFmtId="178" formatCode="&quot;※&quot;\ \ ###"/>
    <numFmt numFmtId="179" formatCode="&quot;徳島新聞合計　&quot;#,###"/>
    <numFmt numFmtId="180" formatCode="&quot;読売新聞合計　&quot;#,###"/>
    <numFmt numFmtId="181" formatCode="&quot;朝日新聞合計　&quot;#,###"/>
    <numFmt numFmtId="182" formatCode="&quot;毎日新聞合計　&quot;#,###"/>
    <numFmt numFmtId="183" formatCode="&quot;産経新聞合計　&quot;#,###"/>
    <numFmt numFmtId="184" formatCode="&quot;日経新聞合計　&quot;#,###"/>
    <numFmt numFmtId="185" formatCode="#,###&quot;枚 ／&quot;"/>
    <numFmt numFmtId="186" formatCode="&quot;＠&quot;0.00"/>
    <numFmt numFmtId="187" formatCode="#,###&quot;枚 &quot;"/>
    <numFmt numFmtId="188" formatCode="[$-411]yyyy&quot;年&quot;m&quot;月&quot;d&quot;日（&quot;aaaa&quot;）&quot;"/>
  </numFmts>
  <fonts count="6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5"/>
      <color indexed="8"/>
      <name val="ＭＳ Ｐ明朝"/>
      <family val="1"/>
      <charset val="128"/>
    </font>
    <font>
      <sz val="17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3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color indexed="1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9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color indexed="1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ゴシック"/>
      <family val="3"/>
      <charset val="128"/>
    </font>
    <font>
      <b/>
      <sz val="22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theme="3" tint="-0.499984740745262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lightGray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41"/>
      </patternFill>
    </fill>
    <fill>
      <patternFill patternType="gray125">
        <f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44"/>
      </patternFill>
    </fill>
    <fill>
      <patternFill patternType="solid">
        <fgColor theme="8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17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/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3"/>
      </right>
      <top/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 style="thin">
        <color indexed="64"/>
      </bottom>
      <diagonal/>
    </border>
    <border>
      <left style="medium">
        <color indexed="63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4"/>
      </bottom>
      <diagonal/>
    </border>
    <border>
      <left style="medium">
        <color indexed="63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60">
    <xf numFmtId="0" fontId="0" fillId="0" borderId="0" xfId="0"/>
    <xf numFmtId="38" fontId="12" fillId="0" borderId="1" xfId="2" applyFont="1" applyBorder="1" applyAlignment="1" applyProtection="1">
      <alignment horizontal="center" vertical="center"/>
    </xf>
    <xf numFmtId="38" fontId="12" fillId="0" borderId="1" xfId="2" applyFont="1" applyFill="1" applyBorder="1" applyAlignment="1" applyProtection="1">
      <alignment horizontal="center" vertical="center"/>
    </xf>
    <xf numFmtId="186" fontId="12" fillId="0" borderId="2" xfId="2" applyNumberFormat="1" applyFont="1" applyBorder="1" applyAlignment="1" applyProtection="1">
      <alignment horizontal="center" vertical="center"/>
    </xf>
    <xf numFmtId="186" fontId="12" fillId="0" borderId="1" xfId="2" applyNumberFormat="1" applyFont="1" applyBorder="1" applyAlignment="1" applyProtection="1">
      <alignment horizontal="center" vertical="center"/>
    </xf>
    <xf numFmtId="38" fontId="6" fillId="0" borderId="3" xfId="2" applyFont="1" applyFill="1" applyBorder="1" applyAlignment="1" applyProtection="1">
      <alignment horizontal="right" vertical="center" shrinkToFit="1"/>
    </xf>
    <xf numFmtId="38" fontId="6" fillId="0" borderId="4" xfId="2" applyFont="1" applyFill="1" applyBorder="1" applyAlignment="1" applyProtection="1">
      <alignment horizontal="right" vertical="center" shrinkToFit="1"/>
    </xf>
    <xf numFmtId="0" fontId="9" fillId="0" borderId="0" xfId="7" applyFont="1" applyProtection="1">
      <alignment vertical="center"/>
    </xf>
    <xf numFmtId="38" fontId="13" fillId="0" borderId="0" xfId="2" applyFont="1" applyAlignment="1" applyProtection="1">
      <alignment vertical="center"/>
    </xf>
    <xf numFmtId="38" fontId="12" fillId="0" borderId="1" xfId="2" applyFont="1" applyFill="1" applyBorder="1" applyAlignment="1" applyProtection="1">
      <alignment horizontal="right" vertical="center"/>
    </xf>
    <xf numFmtId="38" fontId="15" fillId="0" borderId="4" xfId="2" applyFont="1" applyFill="1" applyBorder="1" applyAlignment="1" applyProtection="1">
      <alignment horizontal="right" vertical="center"/>
    </xf>
    <xf numFmtId="38" fontId="14" fillId="2" borderId="5" xfId="2" applyFont="1" applyFill="1" applyBorder="1" applyAlignment="1" applyProtection="1">
      <alignment horizontal="center" vertical="center"/>
    </xf>
    <xf numFmtId="38" fontId="13" fillId="0" borderId="0" xfId="2" applyFont="1" applyBorder="1" applyAlignment="1" applyProtection="1">
      <alignment vertical="center"/>
    </xf>
    <xf numFmtId="38" fontId="16" fillId="0" borderId="0" xfId="2" applyFont="1" applyBorder="1" applyAlignment="1" applyProtection="1">
      <alignment horizontal="center" vertical="center"/>
    </xf>
    <xf numFmtId="38" fontId="12" fillId="0" borderId="2" xfId="2" applyFont="1" applyBorder="1" applyAlignment="1" applyProtection="1">
      <alignment horizontal="center" vertical="center"/>
    </xf>
    <xf numFmtId="38" fontId="12" fillId="0" borderId="6" xfId="2" applyFont="1" applyBorder="1" applyAlignment="1" applyProtection="1">
      <alignment horizontal="left" vertical="center"/>
    </xf>
    <xf numFmtId="38" fontId="12" fillId="0" borderId="0" xfId="2" applyFont="1" applyBorder="1" applyAlignment="1" applyProtection="1">
      <alignment horizontal="left" vertical="center"/>
    </xf>
    <xf numFmtId="38" fontId="12" fillId="0" borderId="0" xfId="2" applyFont="1" applyBorder="1" applyAlignment="1" applyProtection="1">
      <alignment vertical="center"/>
    </xf>
    <xf numFmtId="38" fontId="12" fillId="0" borderId="2" xfId="2" applyFont="1" applyBorder="1" applyAlignment="1" applyProtection="1">
      <alignment horizontal="center" vertical="center" shrinkToFit="1"/>
    </xf>
    <xf numFmtId="0" fontId="12" fillId="0" borderId="0" xfId="7" applyFont="1" applyProtection="1">
      <alignment vertical="center"/>
    </xf>
    <xf numFmtId="38" fontId="4" fillId="0" borderId="0" xfId="2" applyFont="1" applyFill="1" applyAlignment="1" applyProtection="1">
      <alignment vertical="center" shrinkToFit="1"/>
    </xf>
    <xf numFmtId="0" fontId="17" fillId="0" borderId="2" xfId="2" applyNumberFormat="1" applyFont="1" applyFill="1" applyBorder="1" applyAlignment="1" applyProtection="1">
      <alignment horizontal="center" vertical="center" shrinkToFit="1"/>
    </xf>
    <xf numFmtId="0" fontId="4" fillId="0" borderId="0" xfId="2" applyNumberFormat="1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  <xf numFmtId="38" fontId="6" fillId="0" borderId="0" xfId="2" applyFont="1" applyFill="1" applyAlignment="1" applyProtection="1">
      <alignment vertical="center" shrinkToFit="1"/>
    </xf>
    <xf numFmtId="38" fontId="5" fillId="0" borderId="0" xfId="2" applyFont="1" applyFill="1" applyAlignment="1" applyProtection="1">
      <alignment vertical="center" shrinkToFit="1"/>
    </xf>
    <xf numFmtId="38" fontId="6" fillId="0" borderId="7" xfId="2" applyFont="1" applyFill="1" applyBorder="1" applyAlignment="1" applyProtection="1">
      <alignment horizontal="left" vertical="center" shrinkToFit="1"/>
    </xf>
    <xf numFmtId="38" fontId="6" fillId="0" borderId="8" xfId="2" applyFont="1" applyFill="1" applyBorder="1" applyAlignment="1" applyProtection="1">
      <alignment horizontal="left" vertical="center" shrinkToFit="1"/>
    </xf>
    <xf numFmtId="38" fontId="6" fillId="0" borderId="9" xfId="2" applyFont="1" applyFill="1" applyBorder="1" applyAlignment="1" applyProtection="1">
      <alignment horizontal="left" vertical="center" shrinkToFit="1"/>
    </xf>
    <xf numFmtId="38" fontId="6" fillId="0" borderId="10" xfId="2" applyFont="1" applyFill="1" applyBorder="1" applyAlignment="1" applyProtection="1">
      <alignment horizontal="left" vertical="center" shrinkToFit="1"/>
    </xf>
    <xf numFmtId="38" fontId="6" fillId="0" borderId="11" xfId="2" applyFont="1" applyFill="1" applyBorder="1" applyAlignment="1" applyProtection="1">
      <alignment horizontal="left" vertical="center" shrinkToFit="1"/>
    </xf>
    <xf numFmtId="38" fontId="20" fillId="0" borderId="10" xfId="2" applyFont="1" applyFill="1" applyBorder="1" applyAlignment="1" applyProtection="1">
      <alignment horizontal="left" vertical="center" shrinkToFit="1"/>
    </xf>
    <xf numFmtId="38" fontId="6" fillId="0" borderId="12" xfId="2" applyFont="1" applyFill="1" applyBorder="1" applyAlignment="1" applyProtection="1">
      <alignment horizontal="left" vertical="center" shrinkToFit="1"/>
    </xf>
    <xf numFmtId="0" fontId="4" fillId="0" borderId="0" xfId="0" applyFont="1" applyFill="1" applyAlignment="1" applyProtection="1">
      <alignment vertical="center" shrinkToFit="1"/>
    </xf>
    <xf numFmtId="38" fontId="6" fillId="0" borderId="9" xfId="2" applyFont="1" applyFill="1" applyBorder="1" applyAlignment="1" applyProtection="1">
      <alignment vertical="center" shrinkToFit="1"/>
    </xf>
    <xf numFmtId="38" fontId="6" fillId="0" borderId="0" xfId="2" applyFont="1" applyFill="1" applyAlignment="1" applyProtection="1">
      <alignment horizontal="right" vertical="center" shrinkToFit="1"/>
    </xf>
    <xf numFmtId="38" fontId="4" fillId="0" borderId="0" xfId="2" applyFont="1" applyFill="1" applyAlignment="1" applyProtection="1">
      <alignment horizontal="right" vertical="center" shrinkToFit="1"/>
    </xf>
    <xf numFmtId="38" fontId="6" fillId="0" borderId="7" xfId="2" applyFont="1" applyFill="1" applyBorder="1" applyAlignment="1" applyProtection="1">
      <alignment vertical="center" shrinkToFit="1"/>
    </xf>
    <xf numFmtId="38" fontId="4" fillId="0" borderId="0" xfId="2" applyFont="1" applyFill="1" applyBorder="1" applyAlignment="1" applyProtection="1">
      <alignment horizontal="center" vertical="center" shrinkToFit="1"/>
    </xf>
    <xf numFmtId="38" fontId="4" fillId="0" borderId="0" xfId="2" applyFont="1" applyFill="1" applyBorder="1" applyAlignment="1" applyProtection="1">
      <alignment horizontal="left" vertical="center" shrinkToFit="1"/>
    </xf>
    <xf numFmtId="177" fontId="4" fillId="0" borderId="0" xfId="2" applyNumberFormat="1" applyFont="1" applyFill="1" applyBorder="1" applyAlignment="1" applyProtection="1">
      <alignment horizontal="right" vertical="center" shrinkToFit="1"/>
    </xf>
    <xf numFmtId="38" fontId="8" fillId="0" borderId="0" xfId="2" applyFont="1" applyFill="1" applyBorder="1" applyAlignment="1" applyProtection="1">
      <alignment horizontal="right" vertical="center" shrinkToFit="1"/>
    </xf>
    <xf numFmtId="38" fontId="7" fillId="0" borderId="0" xfId="2" applyFont="1" applyFill="1" applyBorder="1" applyAlignment="1" applyProtection="1">
      <alignment horizontal="left" vertical="center" shrinkToFit="1"/>
    </xf>
    <xf numFmtId="38" fontId="7" fillId="0" borderId="0" xfId="2" applyFont="1" applyFill="1" applyBorder="1" applyAlignment="1" applyProtection="1">
      <alignment horizontal="left" vertical="top" shrinkToFit="1"/>
    </xf>
    <xf numFmtId="38" fontId="6" fillId="0" borderId="13" xfId="2" applyFont="1" applyFill="1" applyBorder="1" applyAlignment="1" applyProtection="1">
      <alignment horizontal="left" vertical="center" shrinkToFit="1"/>
    </xf>
    <xf numFmtId="38" fontId="6" fillId="0" borderId="12" xfId="2" applyFont="1" applyFill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vertical="center" shrinkToFit="1"/>
    </xf>
    <xf numFmtId="38" fontId="6" fillId="0" borderId="12" xfId="2" applyFont="1" applyFill="1" applyBorder="1" applyAlignment="1" applyProtection="1">
      <alignment horizontal="right" vertical="center" shrinkToFit="1"/>
    </xf>
    <xf numFmtId="38" fontId="6" fillId="0" borderId="9" xfId="2" applyFont="1" applyFill="1" applyBorder="1" applyAlignment="1" applyProtection="1">
      <alignment horizontal="right" vertical="center" shrinkToFit="1"/>
    </xf>
    <xf numFmtId="38" fontId="6" fillId="0" borderId="14" xfId="2" applyFont="1" applyFill="1" applyBorder="1" applyAlignment="1" applyProtection="1">
      <alignment horizontal="right" vertical="center" shrinkToFit="1"/>
    </xf>
    <xf numFmtId="5" fontId="15" fillId="2" borderId="2" xfId="2" applyNumberFormat="1" applyFont="1" applyFill="1" applyBorder="1" applyAlignment="1" applyProtection="1">
      <alignment horizontal="center" vertical="center"/>
    </xf>
    <xf numFmtId="0" fontId="1" fillId="0" borderId="0" xfId="6" applyProtection="1">
      <alignment vertical="center"/>
    </xf>
    <xf numFmtId="38" fontId="23" fillId="0" borderId="0" xfId="2" applyFont="1" applyAlignment="1" applyProtection="1">
      <alignment vertical="center"/>
    </xf>
    <xf numFmtId="38" fontId="4" fillId="0" borderId="10" xfId="2" applyFont="1" applyFill="1" applyBorder="1" applyAlignment="1" applyProtection="1">
      <alignment horizontal="left" vertical="center" shrinkToFit="1"/>
    </xf>
    <xf numFmtId="0" fontId="9" fillId="0" borderId="0" xfId="4" applyFont="1" applyProtection="1">
      <alignment vertical="center"/>
    </xf>
    <xf numFmtId="0" fontId="26" fillId="0" borderId="0" xfId="2" applyNumberFormat="1" applyFont="1" applyAlignment="1" applyProtection="1">
      <alignment vertical="center"/>
    </xf>
    <xf numFmtId="38" fontId="27" fillId="0" borderId="0" xfId="2" applyFont="1" applyAlignment="1" applyProtection="1">
      <alignment horizontal="distributed"/>
    </xf>
    <xf numFmtId="38" fontId="28" fillId="0" borderId="16" xfId="1" applyNumberFormat="1" applyFont="1" applyBorder="1" applyAlignment="1" applyProtection="1">
      <alignment horizontal="center" vertical="center"/>
      <protection locked="0"/>
    </xf>
    <xf numFmtId="38" fontId="29" fillId="3" borderId="1" xfId="2" applyFont="1" applyFill="1" applyBorder="1" applyAlignment="1" applyProtection="1">
      <alignment horizontal="center" vertical="center"/>
    </xf>
    <xf numFmtId="38" fontId="29" fillId="3" borderId="4" xfId="2" applyFont="1" applyFill="1" applyBorder="1" applyAlignment="1" applyProtection="1">
      <alignment horizontal="center" vertical="center"/>
    </xf>
    <xf numFmtId="38" fontId="12" fillId="0" borderId="17" xfId="2" applyFont="1" applyFill="1" applyBorder="1" applyAlignment="1" applyProtection="1">
      <alignment horizontal="center" vertical="center"/>
    </xf>
    <xf numFmtId="38" fontId="29" fillId="0" borderId="1" xfId="2" applyFont="1" applyFill="1" applyBorder="1" applyAlignment="1" applyProtection="1">
      <alignment horizontal="center" vertical="center"/>
    </xf>
    <xf numFmtId="186" fontId="10" fillId="0" borderId="2" xfId="2" applyNumberFormat="1" applyFont="1" applyBorder="1" applyAlignment="1" applyProtection="1">
      <alignment horizontal="center" vertical="center"/>
    </xf>
    <xf numFmtId="186" fontId="10" fillId="0" borderId="1" xfId="2" applyNumberFormat="1" applyFont="1" applyBorder="1" applyAlignment="1" applyProtection="1">
      <alignment horizontal="center" vertical="center"/>
    </xf>
    <xf numFmtId="38" fontId="26" fillId="0" borderId="0" xfId="2" applyFont="1" applyFill="1" applyAlignment="1" applyProtection="1">
      <alignment vertical="center" shrinkToFit="1"/>
    </xf>
    <xf numFmtId="38" fontId="33" fillId="0" borderId="0" xfId="2" applyFont="1" applyFill="1" applyAlignment="1" applyProtection="1">
      <alignment vertical="center" shrinkToFit="1"/>
    </xf>
    <xf numFmtId="38" fontId="4" fillId="0" borderId="7" xfId="2" applyFont="1" applyFill="1" applyBorder="1" applyAlignment="1" applyProtection="1">
      <alignment horizontal="left" vertical="center" shrinkToFit="1"/>
    </xf>
    <xf numFmtId="38" fontId="4" fillId="0" borderId="9" xfId="2" applyFont="1" applyFill="1" applyBorder="1" applyAlignment="1" applyProtection="1">
      <alignment horizontal="left" vertical="center" shrinkToFit="1"/>
    </xf>
    <xf numFmtId="38" fontId="4" fillId="0" borderId="12" xfId="2" applyFont="1" applyFill="1" applyBorder="1" applyAlignment="1" applyProtection="1">
      <alignment horizontal="left" vertical="center" shrinkToFit="1"/>
    </xf>
    <xf numFmtId="38" fontId="4" fillId="0" borderId="10" xfId="2" applyFont="1" applyFill="1" applyBorder="1" applyAlignment="1" applyProtection="1">
      <alignment horizontal="distributed" vertical="center" shrinkToFit="1"/>
    </xf>
    <xf numFmtId="38" fontId="4" fillId="0" borderId="4" xfId="2" applyFont="1" applyFill="1" applyBorder="1" applyAlignment="1" applyProtection="1">
      <alignment horizontal="right" vertical="center" shrinkToFit="1"/>
    </xf>
    <xf numFmtId="38" fontId="4" fillId="0" borderId="9" xfId="2" applyFont="1" applyFill="1" applyBorder="1" applyAlignment="1" applyProtection="1">
      <alignment vertical="center" shrinkToFit="1"/>
    </xf>
    <xf numFmtId="38" fontId="4" fillId="0" borderId="3" xfId="2" applyFont="1" applyFill="1" applyBorder="1" applyAlignment="1" applyProtection="1">
      <alignment horizontal="right" vertical="center" shrinkToFit="1"/>
    </xf>
    <xf numFmtId="38" fontId="4" fillId="0" borderId="16" xfId="2" applyFont="1" applyFill="1" applyBorder="1" applyAlignment="1" applyProtection="1">
      <alignment horizontal="right" vertical="center" shrinkToFit="1"/>
    </xf>
    <xf numFmtId="38" fontId="4" fillId="0" borderId="8" xfId="2" applyFont="1" applyFill="1" applyBorder="1" applyAlignment="1" applyProtection="1">
      <alignment horizontal="left" vertical="center" shrinkToFit="1"/>
    </xf>
    <xf numFmtId="38" fontId="4" fillId="0" borderId="18" xfId="2" applyFont="1" applyFill="1" applyBorder="1" applyAlignment="1" applyProtection="1">
      <alignment horizontal="left" vertical="center" shrinkToFit="1"/>
    </xf>
    <xf numFmtId="38" fontId="4" fillId="0" borderId="10" xfId="2" applyFont="1" applyFill="1" applyBorder="1" applyAlignment="1" applyProtection="1">
      <alignment vertical="center" shrinkToFit="1"/>
    </xf>
    <xf numFmtId="38" fontId="4" fillId="0" borderId="9" xfId="2" applyFont="1" applyFill="1" applyBorder="1" applyAlignment="1" applyProtection="1">
      <alignment horizontal="left" shrinkToFit="1"/>
    </xf>
    <xf numFmtId="38" fontId="4" fillId="0" borderId="9" xfId="2" applyFont="1" applyFill="1" applyBorder="1" applyAlignment="1" applyProtection="1">
      <alignment horizontal="left" vertical="top" shrinkToFit="1"/>
    </xf>
    <xf numFmtId="0" fontId="4" fillId="0" borderId="10" xfId="0" applyFont="1" applyFill="1" applyBorder="1" applyAlignment="1" applyProtection="1">
      <alignment horizontal="right" vertical="center" shrinkToFit="1"/>
    </xf>
    <xf numFmtId="0" fontId="4" fillId="0" borderId="10" xfId="0" applyFont="1" applyFill="1" applyBorder="1" applyAlignment="1" applyProtection="1">
      <alignment horizontal="right" vertical="top" shrinkToFit="1"/>
    </xf>
    <xf numFmtId="38" fontId="4" fillId="0" borderId="18" xfId="2" applyNumberFormat="1" applyFont="1" applyFill="1" applyBorder="1" applyAlignment="1" applyProtection="1">
      <alignment horizontal="left" vertical="center" shrinkToFit="1"/>
    </xf>
    <xf numFmtId="38" fontId="4" fillId="0" borderId="10" xfId="2" applyNumberFormat="1" applyFont="1" applyFill="1" applyBorder="1" applyAlignment="1" applyProtection="1">
      <alignment horizontal="left" vertical="center" shrinkToFit="1"/>
    </xf>
    <xf numFmtId="38" fontId="4" fillId="0" borderId="13" xfId="2" applyFont="1" applyFill="1" applyBorder="1" applyAlignment="1" applyProtection="1">
      <alignment horizontal="left" vertical="center" shrinkToFit="1"/>
    </xf>
    <xf numFmtId="38" fontId="4" fillId="0" borderId="8" xfId="2" applyNumberFormat="1" applyFont="1" applyFill="1" applyBorder="1" applyAlignment="1" applyProtection="1">
      <alignment horizontal="left" vertical="center" shrinkToFit="1"/>
    </xf>
    <xf numFmtId="38" fontId="4" fillId="0" borderId="8" xfId="2" applyFont="1" applyFill="1" applyBorder="1" applyAlignment="1" applyProtection="1">
      <alignment vertical="center" shrinkToFit="1"/>
    </xf>
    <xf numFmtId="38" fontId="4" fillId="0" borderId="12" xfId="2" applyFont="1" applyFill="1" applyBorder="1" applyAlignment="1" applyProtection="1">
      <alignment horizontal="right" vertical="center" shrinkToFit="1"/>
    </xf>
    <xf numFmtId="38" fontId="4" fillId="0" borderId="9" xfId="2" applyFont="1" applyFill="1" applyBorder="1" applyAlignment="1" applyProtection="1">
      <alignment horizontal="right" vertical="center" shrinkToFit="1"/>
    </xf>
    <xf numFmtId="38" fontId="4" fillId="0" borderId="14" xfId="2" applyFont="1" applyFill="1" applyBorder="1" applyAlignment="1" applyProtection="1">
      <alignment horizontal="right" vertical="center" shrinkToFit="1"/>
    </xf>
    <xf numFmtId="38" fontId="4" fillId="0" borderId="18" xfId="2" applyFont="1" applyFill="1" applyBorder="1" applyAlignment="1" applyProtection="1">
      <alignment horizontal="right" vertical="center" shrinkToFit="1"/>
    </xf>
    <xf numFmtId="38" fontId="4" fillId="0" borderId="10" xfId="2" applyFont="1" applyFill="1" applyBorder="1" applyAlignment="1" applyProtection="1">
      <alignment horizontal="right" vertical="center" shrinkToFit="1"/>
    </xf>
    <xf numFmtId="38" fontId="4" fillId="0" borderId="19" xfId="2" applyFont="1" applyFill="1" applyBorder="1" applyAlignment="1" applyProtection="1">
      <alignment horizontal="right" vertical="center" shrinkToFit="1"/>
    </xf>
    <xf numFmtId="38" fontId="22" fillId="2" borderId="20" xfId="2" applyFont="1" applyFill="1" applyBorder="1" applyAlignment="1" applyProtection="1">
      <alignment horizontal="center" vertical="center" shrinkToFit="1"/>
    </xf>
    <xf numFmtId="38" fontId="13" fillId="0" borderId="0" xfId="2" applyFont="1" applyBorder="1" applyAlignment="1" applyProtection="1">
      <alignment horizontal="left" vertical="center"/>
    </xf>
    <xf numFmtId="38" fontId="31" fillId="4" borderId="0" xfId="2" applyFont="1" applyFill="1" applyBorder="1" applyAlignment="1" applyProtection="1">
      <alignment horizontal="left" vertical="center" shrinkToFit="1"/>
    </xf>
    <xf numFmtId="0" fontId="10" fillId="4" borderId="0" xfId="5" applyFont="1" applyFill="1" applyProtection="1">
      <alignment vertical="center"/>
    </xf>
    <xf numFmtId="38" fontId="12" fillId="0" borderId="17" xfId="2" applyFont="1" applyFill="1" applyBorder="1" applyAlignment="1" applyProtection="1">
      <alignment horizontal="right" vertical="center"/>
    </xf>
    <xf numFmtId="38" fontId="15" fillId="0" borderId="21" xfId="2" applyFont="1" applyFill="1" applyBorder="1" applyAlignment="1" applyProtection="1">
      <alignment horizontal="right" vertical="center"/>
    </xf>
    <xf numFmtId="38" fontId="24" fillId="0" borderId="2" xfId="2" applyFont="1" applyBorder="1" applyAlignment="1" applyProtection="1">
      <alignment horizontal="center" vertical="center"/>
    </xf>
    <xf numFmtId="38" fontId="40" fillId="0" borderId="6" xfId="2" applyFont="1" applyFill="1" applyBorder="1" applyAlignment="1" applyProtection="1">
      <alignment horizontal="center" vertical="center"/>
    </xf>
    <xf numFmtId="38" fontId="40" fillId="0" borderId="17" xfId="2" applyFont="1" applyFill="1" applyBorder="1" applyAlignment="1" applyProtection="1">
      <alignment horizontal="center" vertical="center"/>
    </xf>
    <xf numFmtId="38" fontId="40" fillId="0" borderId="1" xfId="2" applyFont="1" applyFill="1" applyBorder="1" applyAlignment="1" applyProtection="1">
      <alignment horizontal="center" vertical="center"/>
    </xf>
    <xf numFmtId="0" fontId="10" fillId="4" borderId="0" xfId="5" applyFont="1" applyFill="1" applyAlignment="1" applyProtection="1">
      <alignment horizontal="left" vertical="center"/>
    </xf>
    <xf numFmtId="0" fontId="39" fillId="4" borderId="0" xfId="5" applyFont="1" applyFill="1" applyBorder="1" applyAlignment="1" applyProtection="1">
      <alignment horizontal="left" vertical="center"/>
    </xf>
    <xf numFmtId="0" fontId="1" fillId="4" borderId="0" xfId="5" applyFont="1" applyFill="1" applyAlignment="1" applyProtection="1">
      <alignment horizontal="left" vertical="center"/>
    </xf>
    <xf numFmtId="38" fontId="1" fillId="0" borderId="2" xfId="2" applyFont="1" applyBorder="1" applyAlignment="1" applyProtection="1">
      <alignment horizontal="center" vertical="center"/>
    </xf>
    <xf numFmtId="38" fontId="1" fillId="0" borderId="1" xfId="2" applyFont="1" applyBorder="1" applyAlignment="1" applyProtection="1">
      <alignment horizontal="center" vertical="center"/>
    </xf>
    <xf numFmtId="38" fontId="1" fillId="0" borderId="2" xfId="2" applyFont="1" applyBorder="1" applyAlignment="1" applyProtection="1">
      <alignment horizontal="center" vertical="center" wrapText="1" shrinkToFit="1"/>
    </xf>
    <xf numFmtId="38" fontId="41" fillId="5" borderId="22" xfId="2" applyFont="1" applyFill="1" applyBorder="1" applyAlignment="1" applyProtection="1">
      <alignment horizontal="right" vertical="center" shrinkToFit="1"/>
    </xf>
    <xf numFmtId="38" fontId="41" fillId="6" borderId="23" xfId="2" applyFont="1" applyFill="1" applyBorder="1" applyAlignment="1" applyProtection="1">
      <alignment horizontal="right" vertical="center" shrinkToFit="1"/>
    </xf>
    <xf numFmtId="38" fontId="41" fillId="0" borderId="24" xfId="2" applyFont="1" applyFill="1" applyBorder="1" applyAlignment="1" applyProtection="1">
      <alignment horizontal="right" vertical="center" shrinkToFit="1"/>
    </xf>
    <xf numFmtId="38" fontId="42" fillId="0" borderId="25" xfId="2" applyFont="1" applyFill="1" applyBorder="1" applyAlignment="1" applyProtection="1">
      <alignment horizontal="right" vertical="center" shrinkToFit="1"/>
      <protection locked="0"/>
    </xf>
    <xf numFmtId="38" fontId="41" fillId="0" borderId="26" xfId="2" applyFont="1" applyFill="1" applyBorder="1" applyAlignment="1" applyProtection="1">
      <alignment horizontal="right" vertical="center" shrinkToFit="1"/>
    </xf>
    <xf numFmtId="38" fontId="42" fillId="0" borderId="27" xfId="2" applyFont="1" applyFill="1" applyBorder="1" applyAlignment="1" applyProtection="1">
      <alignment horizontal="right" vertical="center" shrinkToFit="1"/>
      <protection locked="0"/>
    </xf>
    <xf numFmtId="38" fontId="44" fillId="0" borderId="27" xfId="2" applyFont="1" applyFill="1" applyBorder="1" applyAlignment="1" applyProtection="1">
      <alignment horizontal="right" vertical="center" shrinkToFit="1"/>
    </xf>
    <xf numFmtId="38" fontId="41" fillId="0" borderId="28" xfId="2" applyFont="1" applyFill="1" applyBorder="1" applyAlignment="1" applyProtection="1">
      <alignment horizontal="right" vertical="center" shrinkToFit="1"/>
    </xf>
    <xf numFmtId="38" fontId="44" fillId="0" borderId="29" xfId="2" applyFont="1" applyFill="1" applyBorder="1" applyAlignment="1" applyProtection="1">
      <alignment horizontal="right" vertical="center" shrinkToFit="1"/>
    </xf>
    <xf numFmtId="38" fontId="43" fillId="5" borderId="30" xfId="2" applyFont="1" applyFill="1" applyBorder="1" applyAlignment="1" applyProtection="1">
      <alignment horizontal="right" vertical="center" shrinkToFit="1"/>
    </xf>
    <xf numFmtId="38" fontId="41" fillId="0" borderId="31" xfId="2" applyFont="1" applyFill="1" applyBorder="1" applyAlignment="1" applyProtection="1">
      <alignment horizontal="right" vertical="center" shrinkToFit="1"/>
    </xf>
    <xf numFmtId="38" fontId="42" fillId="0" borderId="32" xfId="2" applyFont="1" applyFill="1" applyBorder="1" applyAlignment="1" applyProtection="1">
      <alignment horizontal="right" vertical="center" shrinkToFit="1"/>
      <protection locked="0"/>
    </xf>
    <xf numFmtId="38" fontId="42" fillId="0" borderId="27" xfId="2" applyFont="1" applyFill="1" applyBorder="1" applyAlignment="1" applyProtection="1">
      <alignment vertical="center" shrinkToFit="1"/>
    </xf>
    <xf numFmtId="38" fontId="42" fillId="0" borderId="27" xfId="2" applyFont="1" applyFill="1" applyBorder="1" applyAlignment="1" applyProtection="1">
      <alignment horizontal="right" vertical="center" shrinkToFit="1"/>
    </xf>
    <xf numFmtId="38" fontId="42" fillId="0" borderId="33" xfId="2" applyFont="1" applyFill="1" applyBorder="1" applyAlignment="1" applyProtection="1">
      <alignment horizontal="right" vertical="center" shrinkToFit="1"/>
      <protection locked="0"/>
    </xf>
    <xf numFmtId="38" fontId="42" fillId="0" borderId="34" xfId="2" applyFont="1" applyFill="1" applyBorder="1" applyAlignment="1" applyProtection="1">
      <alignment horizontal="right" vertical="center" shrinkToFit="1"/>
      <protection locked="0"/>
    </xf>
    <xf numFmtId="38" fontId="44" fillId="0" borderId="34" xfId="2" applyFont="1" applyFill="1" applyBorder="1" applyAlignment="1" applyProtection="1">
      <alignment horizontal="right" vertical="center" shrinkToFit="1"/>
    </xf>
    <xf numFmtId="38" fontId="44" fillId="0" borderId="35" xfId="2" applyFont="1" applyFill="1" applyBorder="1" applyAlignment="1" applyProtection="1">
      <alignment horizontal="right" vertical="center" shrinkToFit="1"/>
    </xf>
    <xf numFmtId="38" fontId="42" fillId="0" borderId="36" xfId="2" applyFont="1" applyFill="1" applyBorder="1" applyAlignment="1" applyProtection="1">
      <alignment horizontal="right" vertical="center" shrinkToFit="1"/>
      <protection locked="0"/>
    </xf>
    <xf numFmtId="0" fontId="41" fillId="0" borderId="26" xfId="0" applyFont="1" applyFill="1" applyBorder="1" applyAlignment="1" applyProtection="1">
      <alignment horizontal="left" vertical="center" shrinkToFit="1"/>
    </xf>
    <xf numFmtId="0" fontId="44" fillId="0" borderId="34" xfId="0" applyFont="1" applyFill="1" applyBorder="1" applyAlignment="1" applyProtection="1">
      <alignment horizontal="left" vertical="center" shrinkToFit="1"/>
    </xf>
    <xf numFmtId="38" fontId="46" fillId="0" borderId="26" xfId="2" applyFont="1" applyFill="1" applyBorder="1" applyAlignment="1" applyProtection="1">
      <alignment vertical="center" shrinkToFit="1"/>
    </xf>
    <xf numFmtId="38" fontId="41" fillId="0" borderId="26" xfId="2" applyFont="1" applyFill="1" applyBorder="1" applyAlignment="1" applyProtection="1">
      <alignment vertical="center" shrinkToFit="1"/>
    </xf>
    <xf numFmtId="38" fontId="44" fillId="0" borderId="27" xfId="2" applyFont="1" applyFill="1" applyBorder="1" applyAlignment="1" applyProtection="1">
      <alignment vertical="center" shrinkToFit="1"/>
    </xf>
    <xf numFmtId="0" fontId="41" fillId="0" borderId="26" xfId="0" applyFont="1" applyFill="1" applyBorder="1" applyAlignment="1" applyProtection="1">
      <alignment vertical="center" shrinkToFit="1"/>
    </xf>
    <xf numFmtId="0" fontId="42" fillId="0" borderId="27" xfId="0" applyFont="1" applyFill="1" applyBorder="1" applyAlignment="1" applyProtection="1">
      <alignment vertical="center" shrinkToFit="1"/>
    </xf>
    <xf numFmtId="38" fontId="41" fillId="6" borderId="37" xfId="2" applyFont="1" applyFill="1" applyBorder="1" applyAlignment="1" applyProtection="1">
      <alignment horizontal="right" vertical="center" shrinkToFit="1"/>
    </xf>
    <xf numFmtId="38" fontId="24" fillId="6" borderId="38" xfId="2" applyFont="1" applyFill="1" applyBorder="1" applyAlignment="1" applyProtection="1">
      <alignment horizontal="center" vertical="center" shrinkToFit="1"/>
    </xf>
    <xf numFmtId="38" fontId="24" fillId="6" borderId="39" xfId="2" applyFont="1" applyFill="1" applyBorder="1" applyAlignment="1" applyProtection="1">
      <alignment horizontal="center" vertical="center" shrinkToFit="1"/>
    </xf>
    <xf numFmtId="38" fontId="41" fillId="6" borderId="38" xfId="2" applyFont="1" applyFill="1" applyBorder="1" applyAlignment="1" applyProtection="1">
      <alignment horizontal="center" vertical="center" shrinkToFit="1"/>
    </xf>
    <xf numFmtId="38" fontId="44" fillId="6" borderId="40" xfId="2" applyFont="1" applyFill="1" applyBorder="1" applyAlignment="1" applyProtection="1">
      <alignment horizontal="right" vertical="center" shrinkToFit="1"/>
    </xf>
    <xf numFmtId="0" fontId="45" fillId="0" borderId="0" xfId="0" applyFont="1" applyFill="1" applyAlignment="1" applyProtection="1">
      <alignment vertical="center" shrinkToFit="1"/>
    </xf>
    <xf numFmtId="38" fontId="41" fillId="5" borderId="41" xfId="2" applyFont="1" applyFill="1" applyBorder="1" applyAlignment="1" applyProtection="1">
      <alignment horizontal="right" vertical="center" shrinkToFit="1"/>
    </xf>
    <xf numFmtId="38" fontId="24" fillId="5" borderId="42" xfId="2" applyFont="1" applyFill="1" applyBorder="1" applyAlignment="1" applyProtection="1">
      <alignment horizontal="distributed" vertical="center" shrinkToFit="1"/>
    </xf>
    <xf numFmtId="38" fontId="24" fillId="5" borderId="43" xfId="2" applyFont="1" applyFill="1" applyBorder="1" applyAlignment="1" applyProtection="1">
      <alignment horizontal="center" vertical="center" shrinkToFit="1"/>
    </xf>
    <xf numFmtId="38" fontId="24" fillId="5" borderId="42" xfId="2" applyFont="1" applyFill="1" applyBorder="1" applyAlignment="1" applyProtection="1">
      <alignment horizontal="center" vertical="center" shrinkToFit="1"/>
    </xf>
    <xf numFmtId="38" fontId="41" fillId="5" borderId="42" xfId="2" applyFont="1" applyFill="1" applyBorder="1" applyAlignment="1" applyProtection="1">
      <alignment horizontal="center" vertical="center" shrinkToFit="1"/>
    </xf>
    <xf numFmtId="38" fontId="44" fillId="5" borderId="44" xfId="2" applyFont="1" applyFill="1" applyBorder="1" applyAlignment="1" applyProtection="1">
      <alignment horizontal="right" vertical="center" shrinkToFit="1"/>
    </xf>
    <xf numFmtId="38" fontId="45" fillId="0" borderId="0" xfId="2" applyFont="1" applyFill="1" applyAlignment="1" applyProtection="1">
      <alignment vertical="center" shrinkToFit="1"/>
    </xf>
    <xf numFmtId="38" fontId="21" fillId="0" borderId="7" xfId="2" applyFont="1" applyFill="1" applyBorder="1" applyAlignment="1" applyProtection="1">
      <alignment horizontal="distributed" vertical="center" shrinkToFi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38" fontId="21" fillId="0" borderId="11" xfId="2" applyFont="1" applyFill="1" applyBorder="1" applyAlignment="1" applyProtection="1">
      <alignment horizontal="distributed" vertical="center" shrinkToFit="1"/>
    </xf>
    <xf numFmtId="38" fontId="21" fillId="0" borderId="8" xfId="2" applyFont="1" applyFill="1" applyBorder="1" applyAlignment="1" applyProtection="1">
      <alignment horizontal="distributed" vertical="center" shrinkToFit="1"/>
    </xf>
    <xf numFmtId="38" fontId="21" fillId="0" borderId="10" xfId="2" applyFont="1" applyFill="1" applyBorder="1" applyAlignment="1" applyProtection="1">
      <alignment horizontal="left" vertical="center" shrinkToFit="1"/>
    </xf>
    <xf numFmtId="38" fontId="21" fillId="0" borderId="10" xfId="2" applyFont="1" applyFill="1" applyBorder="1" applyAlignment="1" applyProtection="1">
      <alignment horizontal="distributed" vertical="center" shrinkToFit="1"/>
    </xf>
    <xf numFmtId="38" fontId="21" fillId="0" borderId="18" xfId="2" applyFont="1" applyFill="1" applyBorder="1" applyAlignment="1" applyProtection="1">
      <alignment horizontal="distributed" vertical="center" shrinkToFit="1"/>
    </xf>
    <xf numFmtId="38" fontId="21" fillId="0" borderId="18" xfId="2" applyFont="1" applyFill="1" applyBorder="1" applyAlignment="1" applyProtection="1">
      <alignment horizontal="left" vertical="center" shrinkToFit="1"/>
    </xf>
    <xf numFmtId="38" fontId="21" fillId="0" borderId="10" xfId="2" applyFont="1" applyFill="1" applyBorder="1" applyAlignment="1" applyProtection="1">
      <alignment horizontal="left" shrinkToFit="1"/>
    </xf>
    <xf numFmtId="38" fontId="42" fillId="0" borderId="34" xfId="2" applyFont="1" applyFill="1" applyBorder="1" applyAlignment="1" applyProtection="1">
      <alignment horizontal="right" vertical="center" shrinkToFit="1"/>
    </xf>
    <xf numFmtId="38" fontId="41" fillId="0" borderId="3" xfId="2" applyFont="1" applyFill="1" applyBorder="1" applyAlignment="1" applyProtection="1">
      <alignment horizontal="right" vertical="center" shrinkToFit="1"/>
    </xf>
    <xf numFmtId="38" fontId="41" fillId="0" borderId="16" xfId="2" applyFont="1" applyFill="1" applyBorder="1" applyAlignment="1" applyProtection="1">
      <alignment horizontal="right" vertical="center" shrinkToFit="1"/>
    </xf>
    <xf numFmtId="38" fontId="42" fillId="0" borderId="36" xfId="2" applyFont="1" applyFill="1" applyBorder="1" applyAlignment="1" applyProtection="1">
      <alignment horizontal="right" vertical="center" shrinkToFit="1"/>
    </xf>
    <xf numFmtId="38" fontId="44" fillId="0" borderId="34" xfId="2" applyFont="1" applyFill="1" applyBorder="1" applyAlignment="1" applyProtection="1">
      <alignment vertical="center" shrinkToFit="1"/>
    </xf>
    <xf numFmtId="38" fontId="44" fillId="0" borderId="33" xfId="2" applyFont="1" applyFill="1" applyBorder="1" applyAlignment="1" applyProtection="1">
      <alignment horizontal="right" vertical="center" shrinkToFit="1"/>
    </xf>
    <xf numFmtId="38" fontId="41" fillId="5" borderId="23" xfId="2" applyFont="1" applyFill="1" applyBorder="1" applyAlignment="1" applyProtection="1">
      <alignment horizontal="right" vertical="center" shrinkToFit="1"/>
    </xf>
    <xf numFmtId="38" fontId="43" fillId="5" borderId="45" xfId="2" applyFont="1" applyFill="1" applyBorder="1" applyAlignment="1" applyProtection="1">
      <alignment horizontal="right" vertical="center" shrinkToFit="1"/>
    </xf>
    <xf numFmtId="38" fontId="44" fillId="0" borderId="36" xfId="2" applyFont="1" applyFill="1" applyBorder="1" applyAlignment="1" applyProtection="1">
      <alignment horizontal="right" vertical="center" shrinkToFit="1"/>
    </xf>
    <xf numFmtId="0" fontId="41" fillId="0" borderId="26" xfId="0" applyFont="1" applyFill="1" applyBorder="1" applyAlignment="1" applyProtection="1">
      <alignment horizontal="right" vertical="center" shrinkToFit="1"/>
    </xf>
    <xf numFmtId="0" fontId="44" fillId="0" borderId="34" xfId="0" applyFont="1" applyFill="1" applyBorder="1" applyAlignment="1" applyProtection="1">
      <alignment vertical="top" shrinkToFit="1"/>
    </xf>
    <xf numFmtId="38" fontId="41" fillId="0" borderId="34" xfId="2" applyFont="1" applyFill="1" applyBorder="1" applyAlignment="1" applyProtection="1">
      <alignment vertical="center" shrinkToFit="1"/>
    </xf>
    <xf numFmtId="38" fontId="41" fillId="0" borderId="34" xfId="2" applyFont="1" applyFill="1" applyBorder="1" applyAlignment="1" applyProtection="1">
      <alignment horizontal="right" vertical="center" shrinkToFit="1"/>
    </xf>
    <xf numFmtId="38" fontId="41" fillId="0" borderId="36" xfId="2" applyFont="1" applyFill="1" applyBorder="1" applyAlignment="1" applyProtection="1">
      <alignment horizontal="right" vertical="center" shrinkToFit="1"/>
    </xf>
    <xf numFmtId="38" fontId="43" fillId="5" borderId="40" xfId="2" applyFont="1" applyFill="1" applyBorder="1" applyAlignment="1" applyProtection="1">
      <alignment horizontal="right" vertical="center" shrinkToFit="1"/>
    </xf>
    <xf numFmtId="38" fontId="41" fillId="0" borderId="24" xfId="2" applyFont="1" applyFill="1" applyBorder="1" applyAlignment="1" applyProtection="1">
      <alignment horizontal="right" shrinkToFit="1"/>
    </xf>
    <xf numFmtId="38" fontId="41" fillId="0" borderId="33" xfId="2" applyFont="1" applyFill="1" applyBorder="1" applyAlignment="1" applyProtection="1">
      <alignment vertical="center" shrinkToFit="1"/>
    </xf>
    <xf numFmtId="38" fontId="41" fillId="0" borderId="26" xfId="2" applyFont="1" applyFill="1" applyBorder="1" applyAlignment="1" applyProtection="1">
      <alignment horizontal="center" vertical="center" shrinkToFit="1"/>
    </xf>
    <xf numFmtId="38" fontId="41" fillId="0" borderId="26" xfId="2" applyFont="1" applyFill="1" applyBorder="1" applyAlignment="1" applyProtection="1">
      <alignment shrinkToFit="1"/>
    </xf>
    <xf numFmtId="38" fontId="41" fillId="0" borderId="36" xfId="2" applyFont="1" applyFill="1" applyBorder="1" applyAlignment="1" applyProtection="1">
      <alignment vertical="center" shrinkToFit="1"/>
    </xf>
    <xf numFmtId="38" fontId="44" fillId="5" borderId="40" xfId="2" applyFont="1" applyFill="1" applyBorder="1" applyAlignment="1" applyProtection="1">
      <alignment horizontal="right" vertical="center" shrinkToFit="1"/>
    </xf>
    <xf numFmtId="38" fontId="41" fillId="0" borderId="0" xfId="2" applyFont="1" applyFill="1" applyAlignment="1" applyProtection="1">
      <alignment horizontal="right" vertical="center" shrinkToFit="1"/>
    </xf>
    <xf numFmtId="38" fontId="44" fillId="0" borderId="25" xfId="2" applyFont="1" applyFill="1" applyBorder="1" applyAlignment="1" applyProtection="1">
      <alignment horizontal="right" vertical="center" shrinkToFit="1"/>
    </xf>
    <xf numFmtId="0" fontId="44" fillId="0" borderId="27" xfId="0" applyFont="1" applyFill="1" applyBorder="1" applyAlignment="1" applyProtection="1">
      <alignment vertical="center" shrinkToFit="1"/>
    </xf>
    <xf numFmtId="0" fontId="41" fillId="0" borderId="26" xfId="0" applyFont="1" applyFill="1" applyBorder="1" applyAlignment="1" applyProtection="1">
      <alignment vertical="top" shrinkToFit="1"/>
    </xf>
    <xf numFmtId="38" fontId="42" fillId="0" borderId="32" xfId="2" applyFont="1" applyFill="1" applyBorder="1" applyAlignment="1" applyProtection="1">
      <alignment horizontal="right" vertical="center" shrinkToFit="1"/>
    </xf>
    <xf numFmtId="38" fontId="41" fillId="0" borderId="26" xfId="2" applyFont="1" applyFill="1" applyBorder="1" applyAlignment="1" applyProtection="1">
      <alignment horizontal="right" shrinkToFit="1"/>
    </xf>
    <xf numFmtId="38" fontId="41" fillId="0" borderId="25" xfId="2" applyFont="1" applyFill="1" applyBorder="1" applyAlignment="1" applyProtection="1">
      <alignment horizontal="right" vertical="center" shrinkToFit="1"/>
    </xf>
    <xf numFmtId="38" fontId="41" fillId="0" borderId="32" xfId="2" applyFont="1" applyFill="1" applyBorder="1" applyAlignment="1" applyProtection="1">
      <alignment horizontal="right" vertical="center" shrinkToFit="1"/>
    </xf>
    <xf numFmtId="38" fontId="41" fillId="0" borderId="27" xfId="2" applyFont="1" applyFill="1" applyBorder="1" applyAlignment="1" applyProtection="1">
      <alignment vertical="center" shrinkToFit="1"/>
    </xf>
    <xf numFmtId="38" fontId="41" fillId="0" borderId="27" xfId="2" applyFont="1" applyFill="1" applyBorder="1" applyAlignment="1" applyProtection="1">
      <alignment horizontal="right" vertical="center" shrinkToFit="1"/>
    </xf>
    <xf numFmtId="38" fontId="41" fillId="5" borderId="37" xfId="2" applyFont="1" applyFill="1" applyBorder="1" applyAlignment="1" applyProtection="1">
      <alignment horizontal="right" vertical="center" shrinkToFit="1"/>
    </xf>
    <xf numFmtId="38" fontId="24" fillId="5" borderId="38" xfId="2" applyFont="1" applyFill="1" applyBorder="1" applyAlignment="1" applyProtection="1">
      <alignment horizontal="distributed" vertical="center" shrinkToFit="1"/>
    </xf>
    <xf numFmtId="38" fontId="24" fillId="5" borderId="39" xfId="2" applyFont="1" applyFill="1" applyBorder="1" applyAlignment="1" applyProtection="1">
      <alignment horizontal="center" vertical="center" shrinkToFit="1"/>
    </xf>
    <xf numFmtId="38" fontId="24" fillId="5" borderId="38" xfId="2" applyFont="1" applyFill="1" applyBorder="1" applyAlignment="1" applyProtection="1">
      <alignment horizontal="center" vertical="center" shrinkToFit="1"/>
    </xf>
    <xf numFmtId="38" fontId="41" fillId="5" borderId="38" xfId="2" applyFont="1" applyFill="1" applyBorder="1" applyAlignment="1" applyProtection="1">
      <alignment horizontal="center" vertical="center" shrinkToFit="1"/>
    </xf>
    <xf numFmtId="38" fontId="21" fillId="0" borderId="9" xfId="2" applyFont="1" applyFill="1" applyBorder="1" applyAlignment="1" applyProtection="1">
      <alignment horizontal="left" vertical="center" shrinkToFit="1"/>
    </xf>
    <xf numFmtId="38" fontId="21" fillId="0" borderId="10" xfId="2" applyFont="1" applyFill="1" applyBorder="1" applyAlignment="1" applyProtection="1">
      <alignment vertical="center" shrinkToFit="1"/>
    </xf>
    <xf numFmtId="38" fontId="21" fillId="0" borderId="10" xfId="2" applyNumberFormat="1" applyFont="1" applyFill="1" applyBorder="1" applyAlignment="1" applyProtection="1">
      <alignment horizontal="left" vertical="center" shrinkToFit="1"/>
    </xf>
    <xf numFmtId="38" fontId="21" fillId="0" borderId="46" xfId="2" applyFont="1" applyFill="1" applyBorder="1" applyAlignment="1" applyProtection="1">
      <alignment horizontal="left" vertical="center" shrinkToFit="1"/>
    </xf>
    <xf numFmtId="38" fontId="21" fillId="0" borderId="7" xfId="2" applyFont="1" applyFill="1" applyBorder="1" applyAlignment="1" applyProtection="1">
      <alignment horizontal="left" vertical="center" shrinkToFit="1"/>
    </xf>
    <xf numFmtId="38" fontId="21" fillId="0" borderId="11" xfId="2" applyFont="1" applyFill="1" applyBorder="1" applyAlignment="1" applyProtection="1">
      <alignment horizontal="left" vertical="center" shrinkToFit="1"/>
    </xf>
    <xf numFmtId="38" fontId="21" fillId="0" borderId="8" xfId="2" applyFont="1" applyFill="1" applyBorder="1" applyAlignment="1" applyProtection="1">
      <alignment horizontal="left" vertical="center" shrinkToFit="1"/>
    </xf>
    <xf numFmtId="38" fontId="21" fillId="0" borderId="10" xfId="2" applyFont="1" applyFill="1" applyBorder="1" applyAlignment="1" applyProtection="1">
      <alignment horizontal="left" vertical="top" shrinkToFit="1"/>
    </xf>
    <xf numFmtId="38" fontId="21" fillId="0" borderId="13" xfId="2" applyFont="1" applyFill="1" applyBorder="1" applyAlignment="1" applyProtection="1">
      <alignment horizontal="left" vertical="center" shrinkToFit="1"/>
    </xf>
    <xf numFmtId="0" fontId="42" fillId="0" borderId="34" xfId="0" applyFont="1" applyFill="1" applyBorder="1" applyAlignment="1" applyProtection="1">
      <alignment horizontal="left" vertical="center" shrinkToFit="1"/>
    </xf>
    <xf numFmtId="0" fontId="42" fillId="0" borderId="34" xfId="0" applyFont="1" applyFill="1" applyBorder="1" applyAlignment="1" applyProtection="1">
      <alignment vertical="top" shrinkToFit="1"/>
    </xf>
    <xf numFmtId="38" fontId="42" fillId="0" borderId="34" xfId="2" applyFont="1" applyFill="1" applyBorder="1" applyAlignment="1" applyProtection="1">
      <alignment vertical="center" shrinkToFit="1"/>
      <protection locked="0"/>
    </xf>
    <xf numFmtId="38" fontId="41" fillId="0" borderId="31" xfId="2" applyFont="1" applyFill="1" applyBorder="1" applyAlignment="1" applyProtection="1">
      <alignment vertical="center" shrinkToFit="1"/>
    </xf>
    <xf numFmtId="38" fontId="41" fillId="0" borderId="24" xfId="2" applyFont="1" applyFill="1" applyBorder="1" applyAlignment="1" applyProtection="1">
      <alignment shrinkToFit="1"/>
    </xf>
    <xf numFmtId="38" fontId="41" fillId="0" borderId="28" xfId="2" applyFont="1" applyFill="1" applyBorder="1" applyAlignment="1" applyProtection="1">
      <alignment horizontal="center" vertical="center" shrinkToFit="1"/>
    </xf>
    <xf numFmtId="38" fontId="41" fillId="0" borderId="35" xfId="2" applyFont="1" applyFill="1" applyBorder="1" applyAlignment="1" applyProtection="1">
      <alignment horizontal="right" vertical="center" shrinkToFit="1"/>
    </xf>
    <xf numFmtId="0" fontId="41" fillId="0" borderId="27" xfId="0" applyFont="1" applyFill="1" applyBorder="1" applyAlignment="1" applyProtection="1">
      <alignment horizontal="left" vertical="center" shrinkToFit="1"/>
    </xf>
    <xf numFmtId="0" fontId="42" fillId="0" borderId="27" xfId="0" applyFont="1" applyFill="1" applyBorder="1" applyAlignment="1" applyProtection="1">
      <alignment vertical="center" shrinkToFit="1"/>
      <protection locked="0"/>
    </xf>
    <xf numFmtId="38" fontId="41" fillId="0" borderId="25" xfId="2" applyFont="1" applyFill="1" applyBorder="1" applyAlignment="1" applyProtection="1">
      <alignment vertical="center" shrinkToFit="1"/>
    </xf>
    <xf numFmtId="38" fontId="41" fillId="0" borderId="29" xfId="2" applyFont="1" applyFill="1" applyBorder="1" applyAlignment="1" applyProtection="1">
      <alignment horizontal="right" vertical="center" shrinkToFit="1"/>
    </xf>
    <xf numFmtId="38" fontId="41" fillId="0" borderId="31" xfId="2" applyFont="1" applyFill="1" applyBorder="1" applyAlignment="1" applyProtection="1">
      <alignment horizontal="center" vertical="center" shrinkToFit="1"/>
    </xf>
    <xf numFmtId="38" fontId="35" fillId="2" borderId="0" xfId="2" applyFont="1" applyFill="1" applyBorder="1" applyAlignment="1" applyProtection="1">
      <alignment horizontal="right" vertical="center" shrinkToFit="1"/>
    </xf>
    <xf numFmtId="38" fontId="45" fillId="0" borderId="0" xfId="2" applyFont="1" applyFill="1" applyAlignment="1" applyProtection="1">
      <alignment horizontal="right" vertical="center" shrinkToFit="1"/>
    </xf>
    <xf numFmtId="0" fontId="21" fillId="0" borderId="10" xfId="0" applyFont="1" applyFill="1" applyBorder="1" applyAlignment="1" applyProtection="1">
      <alignment horizontal="distributed" vertical="center" shrinkToFit="1"/>
    </xf>
    <xf numFmtId="38" fontId="11" fillId="0" borderId="10" xfId="2" applyNumberFormat="1" applyFont="1" applyFill="1" applyBorder="1" applyAlignment="1" applyProtection="1">
      <alignment horizontal="left" vertical="center" shrinkToFit="1"/>
    </xf>
    <xf numFmtId="177" fontId="47" fillId="0" borderId="24" xfId="2" applyNumberFormat="1" applyFont="1" applyFill="1" applyBorder="1" applyAlignment="1" applyProtection="1">
      <alignment vertical="center" shrinkToFit="1"/>
    </xf>
    <xf numFmtId="38" fontId="48" fillId="0" borderId="24" xfId="2" applyFont="1" applyFill="1" applyBorder="1" applyAlignment="1" applyProtection="1">
      <alignment vertical="center" shrinkToFit="1"/>
      <protection locked="0"/>
    </xf>
    <xf numFmtId="177" fontId="47" fillId="0" borderId="26" xfId="2" applyNumberFormat="1" applyFont="1" applyFill="1" applyBorder="1" applyAlignment="1" applyProtection="1">
      <alignment vertical="center" shrinkToFit="1"/>
    </xf>
    <xf numFmtId="38" fontId="48" fillId="0" borderId="26" xfId="2" applyFont="1" applyFill="1" applyBorder="1" applyAlignment="1" applyProtection="1">
      <alignment vertical="center" shrinkToFit="1"/>
      <protection locked="0"/>
    </xf>
    <xf numFmtId="177" fontId="47" fillId="0" borderId="28" xfId="2" applyNumberFormat="1" applyFont="1" applyFill="1" applyBorder="1" applyAlignment="1" applyProtection="1">
      <alignment vertical="center" shrinkToFit="1"/>
    </xf>
    <xf numFmtId="177" fontId="47" fillId="0" borderId="31" xfId="2" applyNumberFormat="1" applyFont="1" applyFill="1" applyBorder="1" applyAlignment="1" applyProtection="1">
      <alignment horizontal="right" vertical="center" shrinkToFit="1"/>
    </xf>
    <xf numFmtId="38" fontId="48" fillId="0" borderId="31" xfId="2" applyFont="1" applyFill="1" applyBorder="1" applyAlignment="1" applyProtection="1">
      <alignment horizontal="right" vertical="center" shrinkToFit="1"/>
      <protection locked="0"/>
    </xf>
    <xf numFmtId="177" fontId="47" fillId="0" borderId="26" xfId="2" applyNumberFormat="1" applyFont="1" applyFill="1" applyBorder="1" applyAlignment="1" applyProtection="1">
      <alignment horizontal="right" vertical="center" shrinkToFit="1"/>
    </xf>
    <xf numFmtId="38" fontId="48" fillId="0" borderId="26" xfId="2" applyFont="1" applyFill="1" applyBorder="1" applyAlignment="1" applyProtection="1">
      <alignment horizontal="right" vertical="center" shrinkToFit="1"/>
      <protection locked="0"/>
    </xf>
    <xf numFmtId="177" fontId="47" fillId="0" borderId="28" xfId="2" applyNumberFormat="1" applyFont="1" applyFill="1" applyBorder="1" applyAlignment="1" applyProtection="1">
      <alignment horizontal="right" vertical="center" shrinkToFit="1"/>
    </xf>
    <xf numFmtId="38" fontId="48" fillId="0" borderId="28" xfId="2" applyFont="1" applyFill="1" applyBorder="1" applyAlignment="1" applyProtection="1">
      <alignment horizontal="right" vertical="center" shrinkToFit="1"/>
      <protection locked="0"/>
    </xf>
    <xf numFmtId="38" fontId="47" fillId="0" borderId="24" xfId="2" applyFont="1" applyFill="1" applyBorder="1" applyAlignment="1" applyProtection="1">
      <alignment horizontal="right" vertical="center" shrinkToFit="1"/>
    </xf>
    <xf numFmtId="38" fontId="48" fillId="0" borderId="25" xfId="2" applyFont="1" applyFill="1" applyBorder="1" applyAlignment="1" applyProtection="1">
      <alignment horizontal="right" vertical="center" shrinkToFit="1"/>
      <protection locked="0"/>
    </xf>
    <xf numFmtId="38" fontId="47" fillId="0" borderId="26" xfId="2" applyFont="1" applyFill="1" applyBorder="1" applyAlignment="1" applyProtection="1">
      <alignment horizontal="right" vertical="center" shrinkToFit="1"/>
    </xf>
    <xf numFmtId="38" fontId="48" fillId="0" borderId="27" xfId="2" applyFont="1" applyFill="1" applyBorder="1" applyAlignment="1" applyProtection="1">
      <alignment horizontal="right" vertical="center" shrinkToFit="1"/>
      <protection locked="0"/>
    </xf>
    <xf numFmtId="38" fontId="49" fillId="0" borderId="27" xfId="2" applyFont="1" applyFill="1" applyBorder="1" applyAlignment="1" applyProtection="1">
      <alignment horizontal="right" vertical="center" shrinkToFit="1"/>
    </xf>
    <xf numFmtId="38" fontId="47" fillId="0" borderId="28" xfId="2" applyFont="1" applyFill="1" applyBorder="1" applyAlignment="1" applyProtection="1">
      <alignment horizontal="right" vertical="center" shrinkToFit="1"/>
    </xf>
    <xf numFmtId="38" fontId="49" fillId="0" borderId="29" xfId="2" applyFont="1" applyFill="1" applyBorder="1" applyAlignment="1" applyProtection="1">
      <alignment horizontal="right" vertical="center" shrinkToFit="1"/>
    </xf>
    <xf numFmtId="38" fontId="47" fillId="0" borderId="31" xfId="2" applyFont="1" applyFill="1" applyBorder="1" applyAlignment="1" applyProtection="1">
      <alignment horizontal="right" vertical="center" shrinkToFit="1"/>
    </xf>
    <xf numFmtId="38" fontId="48" fillId="0" borderId="32" xfId="2" applyFont="1" applyFill="1" applyBorder="1" applyAlignment="1" applyProtection="1">
      <alignment horizontal="right" vertical="center" shrinkToFit="1"/>
      <protection locked="0"/>
    </xf>
    <xf numFmtId="38" fontId="48" fillId="0" borderId="27" xfId="2" applyFont="1" applyFill="1" applyBorder="1" applyAlignment="1" applyProtection="1">
      <alignment vertical="center" shrinkToFit="1"/>
    </xf>
    <xf numFmtId="38" fontId="48" fillId="0" borderId="27" xfId="2" applyFont="1" applyFill="1" applyBorder="1" applyAlignment="1" applyProtection="1">
      <alignment horizontal="right" vertical="center" shrinkToFit="1"/>
    </xf>
    <xf numFmtId="38" fontId="48" fillId="0" borderId="29" xfId="2" applyFont="1" applyFill="1" applyBorder="1" applyAlignment="1" applyProtection="1">
      <alignment horizontal="right" vertical="center" shrinkToFit="1"/>
      <protection locked="0"/>
    </xf>
    <xf numFmtId="38" fontId="48" fillId="0" borderId="34" xfId="2" applyFont="1" applyFill="1" applyBorder="1" applyAlignment="1" applyProtection="1">
      <alignment horizontal="right" vertical="center" shrinkToFit="1"/>
      <protection locked="0"/>
    </xf>
    <xf numFmtId="38" fontId="49" fillId="0" borderId="34" xfId="2" applyFont="1" applyFill="1" applyBorder="1" applyAlignment="1" applyProtection="1">
      <alignment horizontal="right" vertical="center" shrinkToFit="1"/>
    </xf>
    <xf numFmtId="38" fontId="49" fillId="0" borderId="35" xfId="2" applyFont="1" applyFill="1" applyBorder="1" applyAlignment="1" applyProtection="1">
      <alignment horizontal="right" vertical="center" shrinkToFit="1"/>
    </xf>
    <xf numFmtId="38" fontId="48" fillId="0" borderId="36" xfId="2" applyFont="1" applyFill="1" applyBorder="1" applyAlignment="1" applyProtection="1">
      <alignment horizontal="right" vertical="center" shrinkToFit="1"/>
      <protection locked="0"/>
    </xf>
    <xf numFmtId="0" fontId="47" fillId="0" borderId="26" xfId="0" applyFont="1" applyFill="1" applyBorder="1" applyAlignment="1" applyProtection="1">
      <alignment horizontal="left" vertical="center" shrinkToFit="1"/>
    </xf>
    <xf numFmtId="0" fontId="49" fillId="0" borderId="34" xfId="0" applyFont="1" applyFill="1" applyBorder="1" applyAlignment="1" applyProtection="1">
      <alignment horizontal="left" vertical="center" shrinkToFit="1"/>
    </xf>
    <xf numFmtId="38" fontId="49" fillId="0" borderId="33" xfId="2" applyFont="1" applyFill="1" applyBorder="1" applyAlignment="1" applyProtection="1">
      <alignment horizontal="right" vertical="center" shrinkToFit="1"/>
    </xf>
    <xf numFmtId="38" fontId="47" fillId="0" borderId="26" xfId="2" applyFont="1" applyFill="1" applyBorder="1" applyAlignment="1" applyProtection="1">
      <alignment horizontal="center" vertical="center" shrinkToFit="1"/>
    </xf>
    <xf numFmtId="38" fontId="49" fillId="0" borderId="34" xfId="2" applyFont="1" applyFill="1" applyBorder="1" applyAlignment="1" applyProtection="1">
      <alignment vertical="center" shrinkToFit="1"/>
    </xf>
    <xf numFmtId="38" fontId="49" fillId="0" borderId="36" xfId="2" applyFont="1" applyFill="1" applyBorder="1" applyAlignment="1" applyProtection="1">
      <alignment vertical="center" shrinkToFit="1"/>
    </xf>
    <xf numFmtId="38" fontId="50" fillId="0" borderId="26" xfId="2" applyFont="1" applyFill="1" applyBorder="1" applyAlignment="1" applyProtection="1">
      <alignment vertical="center" shrinkToFit="1"/>
    </xf>
    <xf numFmtId="38" fontId="47" fillId="0" borderId="26" xfId="2" applyFont="1" applyFill="1" applyBorder="1" applyAlignment="1" applyProtection="1">
      <alignment vertical="center" shrinkToFit="1"/>
    </xf>
    <xf numFmtId="0" fontId="48" fillId="0" borderId="27" xfId="0" applyFont="1" applyFill="1" applyBorder="1" applyAlignment="1" applyProtection="1">
      <alignment horizontal="left" vertical="center" shrinkToFit="1"/>
    </xf>
    <xf numFmtId="0" fontId="47" fillId="0" borderId="26" xfId="0" applyFont="1" applyFill="1" applyBorder="1" applyAlignment="1" applyProtection="1">
      <alignment vertical="center" shrinkToFit="1"/>
    </xf>
    <xf numFmtId="0" fontId="48" fillId="0" borderId="27" xfId="0" applyFont="1" applyFill="1" applyBorder="1" applyAlignment="1" applyProtection="1">
      <alignment vertical="center" shrinkToFit="1"/>
    </xf>
    <xf numFmtId="38" fontId="47" fillId="0" borderId="28" xfId="2" applyFont="1" applyFill="1" applyBorder="1" applyAlignment="1" applyProtection="1">
      <alignment vertical="center" shrinkToFit="1"/>
    </xf>
    <xf numFmtId="38" fontId="21" fillId="0" borderId="8" xfId="2" applyFont="1" applyFill="1" applyBorder="1" applyAlignment="1" applyProtection="1">
      <alignment horizontal="center" vertical="center" shrinkToFit="1"/>
    </xf>
    <xf numFmtId="38" fontId="21" fillId="0" borderId="10" xfId="2" applyFont="1" applyFill="1" applyBorder="1" applyAlignment="1" applyProtection="1">
      <alignment horizontal="center" vertical="center" shrinkToFit="1"/>
    </xf>
    <xf numFmtId="38" fontId="22" fillId="0" borderId="47" xfId="2" applyFont="1" applyFill="1" applyBorder="1" applyAlignment="1" applyProtection="1">
      <alignment horizontal="center" vertical="center"/>
    </xf>
    <xf numFmtId="38" fontId="22" fillId="0" borderId="48" xfId="2" applyFont="1" applyFill="1" applyBorder="1" applyAlignment="1" applyProtection="1">
      <alignment horizontal="center" vertical="center"/>
    </xf>
    <xf numFmtId="38" fontId="22" fillId="0" borderId="49" xfId="2" applyFont="1" applyFill="1" applyBorder="1" applyAlignment="1" applyProtection="1">
      <alignment horizontal="center" vertical="center"/>
    </xf>
    <xf numFmtId="38" fontId="22" fillId="0" borderId="50" xfId="2" applyFont="1" applyFill="1" applyBorder="1" applyAlignment="1" applyProtection="1">
      <alignment horizontal="center" vertical="center"/>
    </xf>
    <xf numFmtId="38" fontId="22" fillId="0" borderId="51" xfId="2" applyFont="1" applyFill="1" applyBorder="1" applyAlignment="1" applyProtection="1">
      <alignment horizontal="center" vertical="center"/>
    </xf>
    <xf numFmtId="38" fontId="30" fillId="0" borderId="18" xfId="2" applyNumberFormat="1" applyFont="1" applyFill="1" applyBorder="1" applyAlignment="1" applyProtection="1">
      <alignment horizontal="center" vertical="center" shrinkToFit="1"/>
    </xf>
    <xf numFmtId="38" fontId="21" fillId="0" borderId="13" xfId="2" applyNumberFormat="1" applyFont="1" applyFill="1" applyBorder="1" applyAlignment="1" applyProtection="1">
      <alignment horizontal="center" vertical="center" shrinkToFit="1"/>
    </xf>
    <xf numFmtId="38" fontId="47" fillId="5" borderId="22" xfId="2" applyFont="1" applyFill="1" applyBorder="1" applyAlignment="1" applyProtection="1">
      <alignment horizontal="right" vertical="center" shrinkToFit="1"/>
    </xf>
    <xf numFmtId="38" fontId="47" fillId="0" borderId="3" xfId="2" applyFont="1" applyFill="1" applyBorder="1" applyAlignment="1" applyProtection="1">
      <alignment horizontal="right" vertical="center" shrinkToFit="1"/>
    </xf>
    <xf numFmtId="38" fontId="47" fillId="5" borderId="23" xfId="2" applyFont="1" applyFill="1" applyBorder="1" applyAlignment="1" applyProtection="1">
      <alignment horizontal="right" vertical="center" shrinkToFit="1"/>
    </xf>
    <xf numFmtId="38" fontId="51" fillId="5" borderId="30" xfId="2" applyFont="1" applyFill="1" applyBorder="1" applyAlignment="1" applyProtection="1">
      <alignment horizontal="right" vertical="center" shrinkToFit="1"/>
    </xf>
    <xf numFmtId="38" fontId="51" fillId="5" borderId="45" xfId="2" applyFont="1" applyFill="1" applyBorder="1" applyAlignment="1" applyProtection="1">
      <alignment horizontal="right" vertical="center" shrinkToFit="1"/>
    </xf>
    <xf numFmtId="38" fontId="51" fillId="5" borderId="44" xfId="2" applyFont="1" applyFill="1" applyBorder="1" applyAlignment="1" applyProtection="1">
      <alignment horizontal="right" vertical="center" shrinkToFit="1"/>
    </xf>
    <xf numFmtId="38" fontId="47" fillId="0" borderId="16" xfId="2" applyFont="1" applyFill="1" applyBorder="1" applyAlignment="1" applyProtection="1">
      <alignment horizontal="right" vertical="center" shrinkToFit="1"/>
    </xf>
    <xf numFmtId="38" fontId="47" fillId="0" borderId="33" xfId="2" applyFont="1" applyFill="1" applyBorder="1" applyAlignment="1" applyProtection="1">
      <alignment horizontal="right" vertical="center" shrinkToFit="1"/>
    </xf>
    <xf numFmtId="38" fontId="47" fillId="0" borderId="34" xfId="2" applyFont="1" applyFill="1" applyBorder="1" applyAlignment="1" applyProtection="1">
      <alignment vertical="center" shrinkToFit="1"/>
    </xf>
    <xf numFmtId="38" fontId="47" fillId="0" borderId="34" xfId="2" applyFont="1" applyFill="1" applyBorder="1" applyAlignment="1" applyProtection="1">
      <alignment horizontal="right" vertical="center" shrinkToFit="1"/>
    </xf>
    <xf numFmtId="38" fontId="47" fillId="0" borderId="36" xfId="2" applyFont="1" applyFill="1" applyBorder="1" applyAlignment="1" applyProtection="1">
      <alignment horizontal="right" vertical="center" shrinkToFit="1"/>
    </xf>
    <xf numFmtId="38" fontId="51" fillId="5" borderId="40" xfId="2" applyFont="1" applyFill="1" applyBorder="1" applyAlignment="1" applyProtection="1">
      <alignment horizontal="right" vertical="center" shrinkToFit="1"/>
    </xf>
    <xf numFmtId="38" fontId="47" fillId="0" borderId="24" xfId="2" applyFont="1" applyFill="1" applyBorder="1" applyAlignment="1" applyProtection="1">
      <alignment horizontal="right" shrinkToFit="1"/>
    </xf>
    <xf numFmtId="38" fontId="47" fillId="0" borderId="33" xfId="2" applyFont="1" applyFill="1" applyBorder="1" applyAlignment="1" applyProtection="1">
      <alignment vertical="center" shrinkToFit="1"/>
    </xf>
    <xf numFmtId="38" fontId="49" fillId="5" borderId="44" xfId="2" applyFont="1" applyFill="1" applyBorder="1" applyAlignment="1" applyProtection="1">
      <alignment horizontal="right" vertical="center" shrinkToFit="1"/>
    </xf>
    <xf numFmtId="38" fontId="47" fillId="0" borderId="26" xfId="2" applyFont="1" applyFill="1" applyBorder="1" applyAlignment="1" applyProtection="1">
      <alignment shrinkToFit="1"/>
    </xf>
    <xf numFmtId="38" fontId="47" fillId="0" borderId="36" xfId="2" applyFont="1" applyFill="1" applyBorder="1" applyAlignment="1" applyProtection="1">
      <alignment vertical="center" shrinkToFit="1"/>
    </xf>
    <xf numFmtId="38" fontId="49" fillId="5" borderId="40" xfId="2" applyFont="1" applyFill="1" applyBorder="1" applyAlignment="1" applyProtection="1">
      <alignment horizontal="right" vertical="center" shrinkToFit="1"/>
    </xf>
    <xf numFmtId="38" fontId="49" fillId="0" borderId="25" xfId="2" applyFont="1" applyFill="1" applyBorder="1" applyAlignment="1" applyProtection="1">
      <alignment horizontal="right" vertical="center" shrinkToFit="1"/>
    </xf>
    <xf numFmtId="0" fontId="49" fillId="0" borderId="27" xfId="0" applyFont="1" applyFill="1" applyBorder="1" applyAlignment="1" applyProtection="1">
      <alignment vertical="center" shrinkToFit="1"/>
    </xf>
    <xf numFmtId="0" fontId="47" fillId="0" borderId="26" xfId="0" applyFont="1" applyFill="1" applyBorder="1" applyAlignment="1" applyProtection="1">
      <alignment vertical="top" shrinkToFit="1"/>
    </xf>
    <xf numFmtId="38" fontId="47" fillId="0" borderId="26" xfId="2" applyFont="1" applyFill="1" applyBorder="1" applyAlignment="1" applyProtection="1">
      <alignment horizontal="right" shrinkToFit="1"/>
    </xf>
    <xf numFmtId="38" fontId="49" fillId="0" borderId="32" xfId="2" applyFont="1" applyFill="1" applyBorder="1" applyAlignment="1" applyProtection="1">
      <alignment horizontal="right" vertical="center" shrinkToFit="1"/>
    </xf>
    <xf numFmtId="0" fontId="49" fillId="0" borderId="27" xfId="0" applyFont="1" applyFill="1" applyBorder="1" applyAlignment="1" applyProtection="1">
      <alignment horizontal="left" vertical="center" shrinkToFit="1"/>
    </xf>
    <xf numFmtId="38" fontId="47" fillId="0" borderId="25" xfId="2" applyFont="1" applyFill="1" applyBorder="1" applyAlignment="1" applyProtection="1">
      <alignment horizontal="right" vertical="center" shrinkToFit="1"/>
    </xf>
    <xf numFmtId="0" fontId="47" fillId="0" borderId="27" xfId="0" applyFont="1" applyFill="1" applyBorder="1" applyAlignment="1" applyProtection="1">
      <alignment vertical="center" shrinkToFit="1"/>
    </xf>
    <xf numFmtId="38" fontId="47" fillId="0" borderId="32" xfId="2" applyFont="1" applyFill="1" applyBorder="1" applyAlignment="1" applyProtection="1">
      <alignment horizontal="right" vertical="center" shrinkToFit="1"/>
    </xf>
    <xf numFmtId="38" fontId="47" fillId="0" borderId="27" xfId="2" applyFont="1" applyFill="1" applyBorder="1" applyAlignment="1" applyProtection="1">
      <alignment vertical="center" shrinkToFit="1"/>
    </xf>
    <xf numFmtId="38" fontId="47" fillId="0" borderId="27" xfId="2" applyFont="1" applyFill="1" applyBorder="1" applyAlignment="1" applyProtection="1">
      <alignment horizontal="right" vertical="center" shrinkToFit="1"/>
    </xf>
    <xf numFmtId="38" fontId="52" fillId="0" borderId="26" xfId="2" applyFont="1" applyFill="1" applyBorder="1" applyAlignment="1" applyProtection="1">
      <alignment horizontal="right" vertical="center" shrinkToFit="1"/>
    </xf>
    <xf numFmtId="38" fontId="52" fillId="0" borderId="31" xfId="2" applyFont="1" applyFill="1" applyBorder="1" applyAlignment="1" applyProtection="1">
      <alignment horizontal="right" vertical="center" shrinkToFit="1"/>
    </xf>
    <xf numFmtId="38" fontId="52" fillId="0" borderId="52" xfId="2" applyFont="1" applyFill="1" applyBorder="1" applyAlignment="1" applyProtection="1">
      <alignment horizontal="right" vertical="center" shrinkToFit="1"/>
    </xf>
    <xf numFmtId="38" fontId="47" fillId="5" borderId="22" xfId="2" applyFont="1" applyFill="1" applyBorder="1" applyAlignment="1" applyProtection="1">
      <alignment horizontal="right" vertical="center"/>
    </xf>
    <xf numFmtId="38" fontId="51" fillId="5" borderId="22" xfId="2" applyFont="1" applyFill="1" applyBorder="1" applyAlignment="1" applyProtection="1">
      <alignment horizontal="right" vertical="center"/>
    </xf>
    <xf numFmtId="38" fontId="47" fillId="0" borderId="3" xfId="2" applyFont="1" applyFill="1" applyBorder="1" applyAlignment="1" applyProtection="1">
      <alignment horizontal="right" vertical="center"/>
    </xf>
    <xf numFmtId="38" fontId="47" fillId="5" borderId="23" xfId="2" applyFont="1" applyFill="1" applyBorder="1" applyAlignment="1" applyProtection="1">
      <alignment horizontal="right" vertical="center"/>
    </xf>
    <xf numFmtId="38" fontId="51" fillId="5" borderId="23" xfId="2" applyFont="1" applyFill="1" applyBorder="1" applyAlignment="1" applyProtection="1">
      <alignment horizontal="right" vertical="center"/>
    </xf>
    <xf numFmtId="38" fontId="52" fillId="0" borderId="26" xfId="2" applyFont="1" applyFill="1" applyBorder="1" applyAlignment="1" applyProtection="1">
      <alignment horizontal="right" vertical="center"/>
    </xf>
    <xf numFmtId="38" fontId="52" fillId="0" borderId="31" xfId="2" applyFont="1" applyFill="1" applyBorder="1" applyAlignment="1" applyProtection="1">
      <alignment horizontal="right" vertical="center"/>
    </xf>
    <xf numFmtId="38" fontId="52" fillId="0" borderId="52" xfId="2" applyFont="1" applyFill="1" applyBorder="1" applyAlignment="1" applyProtection="1">
      <alignment horizontal="right" vertical="center"/>
    </xf>
    <xf numFmtId="38" fontId="47" fillId="0" borderId="0" xfId="2" applyFont="1" applyFill="1" applyAlignment="1" applyProtection="1">
      <alignment horizontal="right" vertical="center"/>
    </xf>
    <xf numFmtId="38" fontId="52" fillId="0" borderId="0" xfId="2" applyFont="1" applyFill="1" applyAlignment="1" applyProtection="1">
      <alignment horizontal="right" vertical="center"/>
    </xf>
    <xf numFmtId="177" fontId="41" fillId="0" borderId="24" xfId="2" applyNumberFormat="1" applyFont="1" applyFill="1" applyBorder="1" applyAlignment="1" applyProtection="1">
      <alignment horizontal="right" vertical="center"/>
    </xf>
    <xf numFmtId="38" fontId="42" fillId="0" borderId="24" xfId="2" applyFont="1" applyFill="1" applyBorder="1" applyAlignment="1" applyProtection="1">
      <alignment horizontal="right" vertical="center"/>
      <protection locked="0"/>
    </xf>
    <xf numFmtId="177" fontId="41" fillId="0" borderId="26" xfId="2" applyNumberFormat="1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horizontal="right" vertical="center"/>
      <protection locked="0"/>
    </xf>
    <xf numFmtId="38" fontId="42" fillId="0" borderId="31" xfId="2" applyFont="1" applyFill="1" applyBorder="1" applyAlignment="1" applyProtection="1">
      <alignment horizontal="right" vertical="center"/>
      <protection locked="0"/>
    </xf>
    <xf numFmtId="177" fontId="41" fillId="0" borderId="26" xfId="2" applyNumberFormat="1" applyFont="1" applyFill="1" applyBorder="1" applyAlignment="1" applyProtection="1">
      <alignment vertical="center"/>
    </xf>
    <xf numFmtId="38" fontId="42" fillId="0" borderId="26" xfId="2" applyFont="1" applyFill="1" applyBorder="1" applyAlignment="1" applyProtection="1">
      <alignment vertical="center"/>
      <protection locked="0"/>
    </xf>
    <xf numFmtId="177" fontId="41" fillId="0" borderId="31" xfId="2" applyNumberFormat="1" applyFont="1" applyFill="1" applyBorder="1" applyAlignment="1" applyProtection="1">
      <alignment horizontal="right" vertical="center"/>
    </xf>
    <xf numFmtId="38" fontId="44" fillId="0" borderId="26" xfId="2" applyFont="1" applyFill="1" applyBorder="1" applyAlignment="1" applyProtection="1">
      <alignment horizontal="right" vertical="center"/>
    </xf>
    <xf numFmtId="38" fontId="41" fillId="0" borderId="26" xfId="2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horizontal="right" vertical="center"/>
    </xf>
    <xf numFmtId="177" fontId="41" fillId="0" borderId="53" xfId="2" applyNumberFormat="1" applyFont="1" applyFill="1" applyBorder="1" applyAlignment="1" applyProtection="1">
      <alignment horizontal="right" vertical="center"/>
    </xf>
    <xf numFmtId="38" fontId="42" fillId="0" borderId="53" xfId="2" applyFont="1" applyFill="1" applyBorder="1" applyAlignment="1" applyProtection="1">
      <alignment horizontal="right" vertical="center"/>
    </xf>
    <xf numFmtId="38" fontId="47" fillId="5" borderId="41" xfId="2" applyFont="1" applyFill="1" applyBorder="1" applyAlignment="1" applyProtection="1">
      <alignment horizontal="right" vertical="center" shrinkToFit="1"/>
    </xf>
    <xf numFmtId="38" fontId="38" fillId="5" borderId="42" xfId="2" applyFont="1" applyFill="1" applyBorder="1" applyAlignment="1" applyProtection="1">
      <alignment horizontal="distributed" vertical="center" shrinkToFit="1"/>
    </xf>
    <xf numFmtId="38" fontId="38" fillId="5" borderId="43" xfId="2" applyFont="1" applyFill="1" applyBorder="1" applyAlignment="1" applyProtection="1">
      <alignment horizontal="center" vertical="center" shrinkToFit="1"/>
    </xf>
    <xf numFmtId="38" fontId="38" fillId="5" borderId="42" xfId="2" applyFont="1" applyFill="1" applyBorder="1" applyAlignment="1" applyProtection="1">
      <alignment horizontal="center" vertical="center" shrinkToFit="1"/>
    </xf>
    <xf numFmtId="38" fontId="47" fillId="5" borderId="42" xfId="2" applyFont="1" applyFill="1" applyBorder="1" applyAlignment="1" applyProtection="1">
      <alignment horizontal="center" vertical="center" shrinkToFit="1"/>
    </xf>
    <xf numFmtId="38" fontId="52" fillId="0" borderId="32" xfId="2" applyFont="1" applyFill="1" applyBorder="1" applyAlignment="1" applyProtection="1">
      <alignment horizontal="right" vertical="center" shrinkToFit="1"/>
    </xf>
    <xf numFmtId="38" fontId="52" fillId="0" borderId="27" xfId="2" applyFont="1" applyFill="1" applyBorder="1" applyAlignment="1" applyProtection="1">
      <alignment horizontal="right" vertical="center" shrinkToFit="1"/>
    </xf>
    <xf numFmtId="38" fontId="52" fillId="0" borderId="54" xfId="2" applyFont="1" applyFill="1" applyBorder="1" applyAlignment="1" applyProtection="1">
      <alignment horizontal="right" vertical="center" shrinkToFit="1"/>
    </xf>
    <xf numFmtId="38" fontId="52" fillId="0" borderId="36" xfId="2" applyFont="1" applyFill="1" applyBorder="1" applyAlignment="1" applyProtection="1">
      <alignment horizontal="right" vertical="center" shrinkToFit="1"/>
    </xf>
    <xf numFmtId="38" fontId="52" fillId="0" borderId="34" xfId="2" applyFont="1" applyFill="1" applyBorder="1" applyAlignment="1" applyProtection="1">
      <alignment horizontal="right" vertical="center" shrinkToFit="1"/>
    </xf>
    <xf numFmtId="38" fontId="52" fillId="0" borderId="55" xfId="2" applyFont="1" applyFill="1" applyBorder="1" applyAlignment="1" applyProtection="1">
      <alignment horizontal="right" vertical="center" shrinkToFit="1"/>
    </xf>
    <xf numFmtId="0" fontId="47" fillId="0" borderId="34" xfId="0" applyFont="1" applyFill="1" applyBorder="1" applyAlignment="1" applyProtection="1">
      <alignment vertical="center" shrinkToFit="1"/>
    </xf>
    <xf numFmtId="38" fontId="47" fillId="0" borderId="35" xfId="2" applyFont="1" applyFill="1" applyBorder="1" applyAlignment="1" applyProtection="1">
      <alignment horizontal="right" vertical="center" shrinkToFit="1"/>
    </xf>
    <xf numFmtId="38" fontId="47" fillId="0" borderId="52" xfId="2" applyFont="1" applyFill="1" applyBorder="1" applyAlignment="1" applyProtection="1">
      <alignment horizontal="right" vertical="center" shrinkToFit="1"/>
    </xf>
    <xf numFmtId="38" fontId="47" fillId="0" borderId="55" xfId="2" applyFont="1" applyFill="1" applyBorder="1" applyAlignment="1" applyProtection="1">
      <alignment horizontal="right" vertical="center" shrinkToFit="1"/>
    </xf>
    <xf numFmtId="38" fontId="21" fillId="0" borderId="9" xfId="2" applyFont="1" applyFill="1" applyBorder="1" applyAlignment="1" applyProtection="1">
      <alignment horizontal="center" vertical="center" shrinkToFit="1"/>
    </xf>
    <xf numFmtId="38" fontId="21" fillId="0" borderId="12" xfId="2" applyFont="1" applyFill="1" applyBorder="1" applyAlignment="1" applyProtection="1">
      <alignment horizontal="center" vertical="center" shrinkToFit="1"/>
    </xf>
    <xf numFmtId="38" fontId="11" fillId="0" borderId="10" xfId="2" applyFont="1" applyFill="1" applyBorder="1" applyAlignment="1" applyProtection="1">
      <alignment horizontal="left" vertical="center" shrinkToFit="1"/>
    </xf>
    <xf numFmtId="38" fontId="11" fillId="0" borderId="7" xfId="2" applyFont="1" applyFill="1" applyBorder="1" applyAlignment="1" applyProtection="1">
      <alignment horizontal="distributed" vertical="center" shrinkToFit="1"/>
    </xf>
    <xf numFmtId="177" fontId="47" fillId="0" borderId="24" xfId="2" applyNumberFormat="1" applyFont="1" applyFill="1" applyBorder="1" applyAlignment="1" applyProtection="1">
      <alignment horizontal="right" vertical="center"/>
    </xf>
    <xf numFmtId="38" fontId="48" fillId="0" borderId="24" xfId="2" applyFont="1" applyFill="1" applyBorder="1" applyAlignment="1" applyProtection="1">
      <alignment horizontal="right" vertical="center"/>
      <protection locked="0"/>
    </xf>
    <xf numFmtId="38" fontId="11" fillId="0" borderId="8" xfId="2" applyFont="1" applyFill="1" applyBorder="1" applyAlignment="1" applyProtection="1">
      <alignment horizontal="left" vertical="center" shrinkToFit="1"/>
    </xf>
    <xf numFmtId="38" fontId="6" fillId="0" borderId="8" xfId="2" applyFont="1" applyFill="1" applyBorder="1" applyAlignment="1" applyProtection="1">
      <alignment vertical="center" shrinkToFit="1"/>
    </xf>
    <xf numFmtId="38" fontId="11" fillId="0" borderId="9" xfId="2" applyFont="1" applyFill="1" applyBorder="1" applyAlignment="1" applyProtection="1">
      <alignment horizontal="distributed" vertical="center" shrinkToFit="1"/>
    </xf>
    <xf numFmtId="177" fontId="47" fillId="0" borderId="26" xfId="2" applyNumberFormat="1" applyFont="1" applyFill="1" applyBorder="1" applyAlignment="1" applyProtection="1">
      <alignment horizontal="right" vertical="center"/>
    </xf>
    <xf numFmtId="38" fontId="48" fillId="0" borderId="26" xfId="2" applyFont="1" applyFill="1" applyBorder="1" applyAlignment="1" applyProtection="1">
      <alignment horizontal="right" vertical="center"/>
      <protection locked="0"/>
    </xf>
    <xf numFmtId="0" fontId="6" fillId="0" borderId="10" xfId="0" applyFont="1" applyFill="1" applyBorder="1" applyAlignment="1" applyProtection="1">
      <alignment vertical="center" shrinkToFit="1"/>
    </xf>
    <xf numFmtId="38" fontId="48" fillId="0" borderId="34" xfId="2" applyFont="1" applyFill="1" applyBorder="1" applyAlignment="1" applyProtection="1">
      <alignment horizontal="right" vertical="center" shrinkToFit="1"/>
    </xf>
    <xf numFmtId="0" fontId="48" fillId="0" borderId="27" xfId="0" applyFont="1" applyFill="1" applyBorder="1" applyAlignment="1" applyProtection="1">
      <alignment vertical="center" shrinkToFit="1"/>
      <protection locked="0"/>
    </xf>
    <xf numFmtId="38" fontId="48" fillId="0" borderId="26" xfId="2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 applyProtection="1">
      <alignment vertical="center" shrinkToFit="1"/>
    </xf>
    <xf numFmtId="38" fontId="47" fillId="0" borderId="26" xfId="2" applyFont="1" applyFill="1" applyBorder="1" applyAlignment="1" applyProtection="1">
      <alignment horizontal="right" vertical="center"/>
    </xf>
    <xf numFmtId="38" fontId="6" fillId="0" borderId="10" xfId="2" applyFont="1" applyFill="1" applyBorder="1" applyAlignment="1" applyProtection="1">
      <alignment vertical="center" shrinkToFit="1"/>
    </xf>
    <xf numFmtId="177" fontId="47" fillId="0" borderId="26" xfId="2" applyNumberFormat="1" applyFont="1" applyFill="1" applyBorder="1" applyAlignment="1" applyProtection="1">
      <alignment vertical="center"/>
    </xf>
    <xf numFmtId="38" fontId="48" fillId="0" borderId="26" xfId="2" applyFont="1" applyFill="1" applyBorder="1" applyAlignment="1" applyProtection="1">
      <alignment vertical="center"/>
      <protection locked="0"/>
    </xf>
    <xf numFmtId="38" fontId="49" fillId="0" borderId="26" xfId="2" applyFont="1" applyFill="1" applyBorder="1" applyAlignment="1" applyProtection="1">
      <alignment horizontal="right" vertical="center"/>
    </xf>
    <xf numFmtId="38" fontId="11" fillId="0" borderId="11" xfId="2" applyFont="1" applyFill="1" applyBorder="1" applyAlignment="1" applyProtection="1">
      <alignment horizontal="distributed" vertical="center" shrinkToFit="1"/>
    </xf>
    <xf numFmtId="38" fontId="47" fillId="0" borderId="28" xfId="2" applyFont="1" applyFill="1" applyBorder="1" applyAlignment="1" applyProtection="1">
      <alignment horizontal="right" vertical="center"/>
    </xf>
    <xf numFmtId="38" fontId="49" fillId="0" borderId="28" xfId="2" applyFont="1" applyFill="1" applyBorder="1" applyAlignment="1" applyProtection="1">
      <alignment horizontal="right" vertical="center"/>
    </xf>
    <xf numFmtId="38" fontId="48" fillId="0" borderId="29" xfId="2" applyFont="1" applyFill="1" applyBorder="1" applyAlignment="1" applyProtection="1">
      <alignment horizontal="right" vertical="center" shrinkToFit="1"/>
    </xf>
    <xf numFmtId="38" fontId="48" fillId="0" borderId="35" xfId="2" applyFont="1" applyFill="1" applyBorder="1" applyAlignment="1" applyProtection="1">
      <alignment horizontal="right" vertical="center" shrinkToFit="1"/>
    </xf>
    <xf numFmtId="38" fontId="11" fillId="0" borderId="13" xfId="2" applyFont="1" applyFill="1" applyBorder="1" applyAlignment="1" applyProtection="1">
      <alignment vertical="center" shrinkToFit="1"/>
    </xf>
    <xf numFmtId="38" fontId="49" fillId="0" borderId="29" xfId="2" applyFont="1" applyFill="1" applyBorder="1" applyAlignment="1" applyProtection="1">
      <alignment vertical="center" shrinkToFit="1"/>
    </xf>
    <xf numFmtId="38" fontId="54" fillId="0" borderId="13" xfId="2" applyFont="1" applyFill="1" applyBorder="1" applyAlignment="1" applyProtection="1">
      <alignment vertical="center" shrinkToFit="1"/>
    </xf>
    <xf numFmtId="38" fontId="51" fillId="5" borderId="22" xfId="2" applyFont="1" applyFill="1" applyBorder="1" applyAlignment="1" applyProtection="1">
      <alignment horizontal="right" vertical="center" shrinkToFit="1"/>
    </xf>
    <xf numFmtId="38" fontId="47" fillId="6" borderId="23" xfId="2" applyFont="1" applyFill="1" applyBorder="1" applyAlignment="1" applyProtection="1">
      <alignment horizontal="right" vertical="center" shrinkToFit="1"/>
    </xf>
    <xf numFmtId="38" fontId="51" fillId="6" borderId="45" xfId="2" applyFont="1" applyFill="1" applyBorder="1" applyAlignment="1" applyProtection="1">
      <alignment horizontal="right" vertical="center" shrinkToFit="1"/>
    </xf>
    <xf numFmtId="38" fontId="51" fillId="6" borderId="23" xfId="2" applyFont="1" applyFill="1" applyBorder="1" applyAlignment="1" applyProtection="1">
      <alignment horizontal="right" vertical="center" shrinkToFit="1"/>
    </xf>
    <xf numFmtId="38" fontId="51" fillId="6" borderId="40" xfId="2" applyFont="1" applyFill="1" applyBorder="1" applyAlignment="1" applyProtection="1">
      <alignment horizontal="right" vertical="center" shrinkToFit="1"/>
    </xf>
    <xf numFmtId="0" fontId="19" fillId="0" borderId="2" xfId="2" applyNumberFormat="1" applyFont="1" applyFill="1" applyBorder="1" applyAlignment="1" applyProtection="1">
      <alignment horizontal="center" vertical="center" shrinkToFit="1"/>
    </xf>
    <xf numFmtId="38" fontId="41" fillId="0" borderId="1" xfId="1" applyNumberFormat="1" applyFont="1" applyBorder="1" applyAlignment="1" applyProtection="1">
      <alignment horizontal="right" vertical="center"/>
    </xf>
    <xf numFmtId="38" fontId="42" fillId="0" borderId="1" xfId="1" applyNumberFormat="1" applyFont="1" applyBorder="1" applyAlignment="1" applyProtection="1">
      <alignment horizontal="right" vertical="center"/>
    </xf>
    <xf numFmtId="38" fontId="57" fillId="0" borderId="1" xfId="2" applyFont="1" applyBorder="1" applyAlignment="1" applyProtection="1">
      <alignment horizontal="right" vertical="center"/>
    </xf>
    <xf numFmtId="38" fontId="42" fillId="0" borderId="1" xfId="2" applyFont="1" applyBorder="1" applyAlignment="1" applyProtection="1">
      <alignment horizontal="right" vertical="center"/>
    </xf>
    <xf numFmtId="38" fontId="57" fillId="0" borderId="1" xfId="2" applyFont="1" applyBorder="1" applyAlignment="1" applyProtection="1">
      <alignment vertical="center"/>
    </xf>
    <xf numFmtId="38" fontId="42" fillId="0" borderId="1" xfId="2" applyFont="1" applyBorder="1" applyAlignment="1" applyProtection="1">
      <alignment vertical="center"/>
    </xf>
    <xf numFmtId="38" fontId="42" fillId="0" borderId="4" xfId="2" applyFont="1" applyFill="1" applyBorder="1" applyAlignment="1" applyProtection="1">
      <alignment horizontal="right" vertical="center"/>
    </xf>
    <xf numFmtId="38" fontId="19" fillId="5" borderId="22" xfId="2" applyFont="1" applyFill="1" applyBorder="1" applyAlignment="1" applyProtection="1">
      <alignment horizontal="right" vertical="center"/>
    </xf>
    <xf numFmtId="38" fontId="58" fillId="5" borderId="22" xfId="2" applyFont="1" applyFill="1" applyBorder="1" applyAlignment="1" applyProtection="1">
      <alignment horizontal="right" vertical="center"/>
    </xf>
    <xf numFmtId="38" fontId="19" fillId="5" borderId="22" xfId="2" applyFont="1" applyFill="1" applyBorder="1" applyAlignment="1" applyProtection="1">
      <alignment horizontal="right" vertical="center" shrinkToFit="1"/>
    </xf>
    <xf numFmtId="38" fontId="58" fillId="5" borderId="30" xfId="2" applyFont="1" applyFill="1" applyBorder="1" applyAlignment="1" applyProtection="1">
      <alignment horizontal="right" vertical="center" shrinkToFit="1"/>
    </xf>
    <xf numFmtId="38" fontId="58" fillId="5" borderId="44" xfId="2" applyFont="1" applyFill="1" applyBorder="1" applyAlignment="1" applyProtection="1">
      <alignment horizontal="right" vertical="center" shrinkToFit="1"/>
    </xf>
    <xf numFmtId="38" fontId="24" fillId="7" borderId="17" xfId="2" applyFont="1" applyFill="1" applyBorder="1" applyAlignment="1" applyProtection="1">
      <alignment horizontal="center" vertical="center"/>
    </xf>
    <xf numFmtId="38" fontId="24" fillId="8" borderId="17" xfId="2" applyFont="1" applyFill="1" applyBorder="1" applyAlignment="1" applyProtection="1">
      <alignment horizontal="center" vertical="center" shrinkToFit="1"/>
    </xf>
    <xf numFmtId="38" fontId="24" fillId="9" borderId="57" xfId="2" applyFont="1" applyFill="1" applyBorder="1" applyAlignment="1" applyProtection="1">
      <alignment horizontal="center" vertical="center"/>
    </xf>
    <xf numFmtId="38" fontId="57" fillId="0" borderId="26" xfId="2" applyFont="1" applyFill="1" applyBorder="1" applyAlignment="1" applyProtection="1">
      <alignment horizontal="right" vertical="center" shrinkToFit="1"/>
    </xf>
    <xf numFmtId="38" fontId="36" fillId="0" borderId="9" xfId="2" applyFont="1" applyFill="1" applyBorder="1" applyAlignment="1" applyProtection="1">
      <alignment horizontal="distributed" vertical="center" shrinkToFit="1"/>
    </xf>
    <xf numFmtId="38" fontId="36" fillId="0" borderId="10" xfId="2" applyFont="1" applyFill="1" applyBorder="1" applyAlignment="1" applyProtection="1">
      <alignment horizontal="distributed" vertical="center" shrinkToFit="1"/>
    </xf>
    <xf numFmtId="0" fontId="42" fillId="0" borderId="34" xfId="0" applyFont="1" applyFill="1" applyBorder="1" applyAlignment="1" applyProtection="1">
      <alignment horizontal="right" vertical="center" shrinkToFit="1"/>
    </xf>
    <xf numFmtId="38" fontId="64" fillId="0" borderId="1" xfId="2" applyFont="1" applyBorder="1" applyAlignment="1" applyProtection="1">
      <alignment horizontal="right" vertical="center"/>
    </xf>
    <xf numFmtId="0" fontId="47" fillId="0" borderId="28" xfId="0" applyFont="1" applyFill="1" applyBorder="1" applyAlignment="1" applyProtection="1">
      <alignment horizontal="center" vertical="center" shrinkToFit="1"/>
    </xf>
    <xf numFmtId="38" fontId="47" fillId="0" borderId="28" xfId="2" applyFont="1" applyFill="1" applyBorder="1" applyAlignment="1" applyProtection="1">
      <alignment horizontal="center" vertical="center" shrinkToFit="1"/>
    </xf>
    <xf numFmtId="38" fontId="48" fillId="0" borderId="29" xfId="2" applyFont="1" applyFill="1" applyBorder="1" applyAlignment="1" applyProtection="1">
      <alignment vertical="center" shrinkToFit="1"/>
    </xf>
    <xf numFmtId="0" fontId="48" fillId="0" borderId="35" xfId="0" applyFont="1" applyFill="1" applyBorder="1" applyAlignment="1" applyProtection="1">
      <alignment vertical="top" shrinkToFit="1"/>
    </xf>
    <xf numFmtId="38" fontId="41" fillId="0" borderId="24" xfId="2" applyFont="1" applyFill="1" applyBorder="1" applyAlignment="1" applyProtection="1">
      <alignment horizontal="center" vertical="center" shrinkToFit="1"/>
    </xf>
    <xf numFmtId="38" fontId="42" fillId="0" borderId="33" xfId="2" applyFont="1" applyFill="1" applyBorder="1" applyAlignment="1" applyProtection="1">
      <alignment horizontal="right" vertical="center" shrinkToFit="1"/>
    </xf>
    <xf numFmtId="38" fontId="42" fillId="0" borderId="33" xfId="2" applyFont="1" applyFill="1" applyBorder="1" applyAlignment="1" applyProtection="1">
      <alignment vertical="center" shrinkToFit="1"/>
    </xf>
    <xf numFmtId="177" fontId="41" fillId="0" borderId="26" xfId="2" applyNumberFormat="1" applyFont="1" applyFill="1" applyBorder="1" applyAlignment="1" applyProtection="1">
      <alignment horizontal="center" vertical="center"/>
    </xf>
    <xf numFmtId="38" fontId="24" fillId="11" borderId="5" xfId="2" applyFont="1" applyFill="1" applyBorder="1" applyAlignment="1" applyProtection="1">
      <alignment horizontal="center" vertical="center"/>
    </xf>
    <xf numFmtId="38" fontId="57" fillId="11" borderId="2" xfId="2" applyFont="1" applyFill="1" applyBorder="1" applyAlignment="1" applyProtection="1">
      <alignment horizontal="right" vertical="center"/>
    </xf>
    <xf numFmtId="38" fontId="43" fillId="11" borderId="2" xfId="2" applyFont="1" applyFill="1" applyBorder="1" applyAlignment="1" applyProtection="1">
      <alignment horizontal="right" vertical="center"/>
    </xf>
    <xf numFmtId="38" fontId="65" fillId="11" borderId="2" xfId="2" applyFont="1" applyFill="1" applyBorder="1" applyAlignment="1" applyProtection="1">
      <alignment horizontal="right" vertical="center"/>
    </xf>
    <xf numFmtId="38" fontId="43" fillId="11" borderId="56" xfId="2" applyFont="1" applyFill="1" applyBorder="1" applyAlignment="1" applyProtection="1">
      <alignment horizontal="right" vertical="center"/>
    </xf>
    <xf numFmtId="38" fontId="57" fillId="12" borderId="1" xfId="2" applyFont="1" applyFill="1" applyBorder="1" applyAlignment="1" applyProtection="1">
      <alignment horizontal="right" vertical="center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1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38" fontId="22" fillId="0" borderId="87" xfId="2" applyFont="1" applyFill="1" applyBorder="1" applyAlignment="1" applyProtection="1">
      <alignment horizontal="center" vertical="center"/>
    </xf>
    <xf numFmtId="38" fontId="22" fillId="0" borderId="88" xfId="2" applyFont="1" applyFill="1" applyBorder="1" applyAlignment="1" applyProtection="1">
      <alignment horizontal="center" vertical="center"/>
    </xf>
    <xf numFmtId="38" fontId="22" fillId="0" borderId="89" xfId="2" applyFont="1" applyFill="1" applyBorder="1" applyAlignment="1" applyProtection="1">
      <alignment horizontal="center" vertical="center"/>
    </xf>
    <xf numFmtId="38" fontId="21" fillId="0" borderId="18" xfId="2" applyFont="1" applyFill="1" applyBorder="1" applyAlignment="1" applyProtection="1">
      <alignment horizontal="center" vertical="center" shrinkToFit="1"/>
    </xf>
    <xf numFmtId="38" fontId="22" fillId="0" borderId="90" xfId="2" applyFont="1" applyFill="1" applyBorder="1" applyAlignment="1" applyProtection="1">
      <alignment horizontal="center" vertical="center"/>
    </xf>
    <xf numFmtId="38" fontId="21" fillId="0" borderId="9" xfId="2" applyFont="1" applyFill="1" applyBorder="1" applyAlignment="1" applyProtection="1">
      <alignment horizontal="distributed" vertical="center" shrinkToFit="1"/>
    </xf>
    <xf numFmtId="177" fontId="41" fillId="0" borderId="26" xfId="2" applyNumberFormat="1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horizontal="right" vertical="center"/>
      <protection locked="0"/>
    </xf>
    <xf numFmtId="38" fontId="42" fillId="0" borderId="26" xfId="2" applyFont="1" applyFill="1" applyBorder="1" applyAlignment="1" applyProtection="1">
      <alignment horizontal="right" vertical="center"/>
      <protection locked="0"/>
    </xf>
    <xf numFmtId="178" fontId="53" fillId="0" borderId="26" xfId="2" applyNumberFormat="1" applyFont="1" applyFill="1" applyBorder="1" applyAlignment="1" applyProtection="1">
      <alignment horizontal="right" vertical="center"/>
    </xf>
    <xf numFmtId="38" fontId="48" fillId="0" borderId="28" xfId="2" applyFont="1" applyFill="1" applyBorder="1" applyAlignment="1" applyProtection="1">
      <alignment vertical="center" shrinkToFit="1"/>
    </xf>
    <xf numFmtId="38" fontId="48" fillId="0" borderId="25" xfId="2" applyFont="1" applyFill="1" applyBorder="1" applyAlignment="1" applyProtection="1">
      <alignment horizontal="right" vertical="center" shrinkToFi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42" fillId="0" borderId="25" xfId="2" applyFont="1" applyFill="1" applyBorder="1" applyAlignment="1" applyProtection="1">
      <alignment horizontal="right" vertical="center" shrinkToFit="1"/>
    </xf>
    <xf numFmtId="38" fontId="64" fillId="0" borderId="34" xfId="2" applyFont="1" applyFill="1" applyBorder="1" applyAlignment="1" applyProtection="1">
      <alignment vertical="center" shrinkToFit="1"/>
    </xf>
    <xf numFmtId="38" fontId="42" fillId="0" borderId="32" xfId="2" applyFont="1" applyFill="1" applyBorder="1" applyAlignment="1" applyProtection="1">
      <alignment vertical="center" shrinkToFit="1"/>
    </xf>
    <xf numFmtId="38" fontId="66" fillId="0" borderId="69" xfId="2" applyFont="1" applyFill="1" applyBorder="1" applyAlignment="1" applyProtection="1">
      <alignment horizontal="center" vertical="center" shrinkToFit="1"/>
    </xf>
    <xf numFmtId="38" fontId="66" fillId="0" borderId="26" xfId="2" applyFont="1" applyFill="1" applyBorder="1" applyAlignment="1" applyProtection="1">
      <alignment horizontal="center" vertical="center" shrinkToFit="1"/>
    </xf>
    <xf numFmtId="177" fontId="47" fillId="0" borderId="26" xfId="2" applyNumberFormat="1" applyFont="1" applyFill="1" applyBorder="1" applyAlignment="1" applyProtection="1">
      <alignment horizontal="center" vertical="center" shrinkToFit="1"/>
    </xf>
    <xf numFmtId="38" fontId="48" fillId="0" borderId="26" xfId="2" applyFont="1" applyFill="1" applyBorder="1" applyAlignment="1" applyProtection="1">
      <alignment vertical="center" shrinkToFit="1"/>
    </xf>
    <xf numFmtId="177" fontId="41" fillId="0" borderId="26" xfId="2" applyNumberFormat="1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horizontal="right" vertical="center"/>
      <protection locked="0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177" fontId="53" fillId="0" borderId="26" xfId="2" applyNumberFormat="1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vertical="center"/>
    </xf>
    <xf numFmtId="177" fontId="41" fillId="0" borderId="31" xfId="2" applyNumberFormat="1" applyFont="1" applyFill="1" applyBorder="1" applyAlignment="1" applyProtection="1">
      <alignment horizontal="center" vertical="center"/>
    </xf>
    <xf numFmtId="38" fontId="42" fillId="0" borderId="31" xfId="2" applyFont="1" applyFill="1" applyBorder="1" applyAlignment="1" applyProtection="1">
      <alignment horizontal="right" vertical="center"/>
    </xf>
    <xf numFmtId="38" fontId="11" fillId="0" borderId="26" xfId="2" applyFont="1" applyFill="1" applyBorder="1" applyAlignment="1" applyProtection="1">
      <alignment horizontal="right" vertical="center" shrinkToFit="1"/>
    </xf>
    <xf numFmtId="0" fontId="41" fillId="0" borderId="26" xfId="0" applyFont="1" applyFill="1" applyBorder="1" applyAlignment="1" applyProtection="1">
      <alignment horizontal="center" vertical="top" shrinkToFi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38" fontId="4" fillId="0" borderId="10" xfId="2" applyFont="1" applyFill="1" applyBorder="1" applyAlignment="1" applyProtection="1">
      <alignment horizontal="right" vertical="center" shrinkToFit="1"/>
    </xf>
    <xf numFmtId="38" fontId="21" fillId="0" borderId="47" xfId="2" applyFont="1" applyFill="1" applyBorder="1" applyAlignment="1" applyProtection="1">
      <alignment horizontal="distributed" vertical="center" shrinkToFit="1"/>
    </xf>
    <xf numFmtId="177" fontId="47" fillId="0" borderId="48" xfId="2" applyNumberFormat="1" applyFont="1" applyFill="1" applyBorder="1" applyAlignment="1" applyProtection="1">
      <alignment horizontal="right" vertical="center"/>
    </xf>
    <xf numFmtId="38" fontId="48" fillId="0" borderId="48" xfId="2" applyFont="1" applyFill="1" applyBorder="1" applyAlignment="1" applyProtection="1">
      <alignment horizontal="right" vertical="center"/>
      <protection locked="0"/>
    </xf>
    <xf numFmtId="38" fontId="21" fillId="0" borderId="9" xfId="2" applyFont="1" applyFill="1" applyBorder="1" applyAlignment="1" applyProtection="1">
      <alignment horizontal="distributed" vertical="center" wrapText="1" shrinkToFit="1"/>
    </xf>
    <xf numFmtId="188" fontId="25" fillId="0" borderId="15" xfId="2" applyNumberFormat="1" applyFont="1" applyFill="1" applyBorder="1" applyAlignment="1" applyProtection="1">
      <alignment horizontal="center" vertical="center" shrinkToFit="1"/>
      <protection locked="0"/>
    </xf>
    <xf numFmtId="177" fontId="47" fillId="0" borderId="26" xfId="2" applyNumberFormat="1" applyFont="1" applyFill="1" applyBorder="1" applyAlignment="1" applyProtection="1">
      <alignment horizontal="center" vertical="center"/>
    </xf>
    <xf numFmtId="38" fontId="48" fillId="0" borderId="26" xfId="2" applyFont="1" applyFill="1" applyBorder="1" applyAlignment="1" applyProtection="1">
      <alignment vertical="center"/>
    </xf>
    <xf numFmtId="177" fontId="41" fillId="0" borderId="26" xfId="2" applyNumberFormat="1" applyFont="1" applyFill="1" applyBorder="1" applyAlignment="1" applyProtection="1">
      <alignment horizontal="right" vertical="center" shrinkToFi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1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38" fontId="47" fillId="0" borderId="31" xfId="2" applyFont="1" applyFill="1" applyBorder="1" applyAlignment="1" applyProtection="1">
      <alignment horizontal="center" vertical="center" shrinkToFit="1"/>
    </xf>
    <xf numFmtId="0" fontId="42" fillId="0" borderId="36" xfId="0" applyFont="1" applyFill="1" applyBorder="1" applyAlignment="1" applyProtection="1">
      <alignment horizontal="left" vertical="center" shrinkToFit="1"/>
    </xf>
    <xf numFmtId="38" fontId="57" fillId="0" borderId="26" xfId="2" applyFont="1" applyFill="1" applyBorder="1" applyAlignment="1" applyProtection="1">
      <alignment horizontal="center" vertical="center" shrinkToFit="1"/>
    </xf>
    <xf numFmtId="38" fontId="38" fillId="0" borderId="0" xfId="2" applyFont="1" applyAlignment="1" applyProtection="1">
      <alignment horizontal="distributed"/>
    </xf>
    <xf numFmtId="38" fontId="67" fillId="4" borderId="0" xfId="5" applyNumberFormat="1" applyFont="1" applyFill="1" applyAlignment="1" applyProtection="1">
      <alignment horizontal="right" vertical="center"/>
    </xf>
    <xf numFmtId="38" fontId="11" fillId="0" borderId="26" xfId="2" applyFont="1" applyFill="1" applyBorder="1" applyAlignment="1" applyProtection="1">
      <alignment horizontal="center" vertical="center" shrinkToFit="1"/>
    </xf>
    <xf numFmtId="38" fontId="48" fillId="0" borderId="26" xfId="2" applyFont="1" applyFill="1" applyBorder="1" applyAlignment="1" applyProtection="1">
      <alignment horizontal="right" vertical="center"/>
      <protection locked="0"/>
    </xf>
    <xf numFmtId="177" fontId="41" fillId="0" borderId="26" xfId="2" applyNumberFormat="1" applyFont="1" applyFill="1" applyBorder="1" applyAlignment="1" applyProtection="1">
      <alignment horizontal="right" vertical="center"/>
    </xf>
    <xf numFmtId="177" fontId="41" fillId="0" borderId="31" xfId="2" applyNumberFormat="1" applyFont="1" applyFill="1" applyBorder="1" applyAlignment="1" applyProtection="1">
      <alignment horizontal="right" vertical="center"/>
    </xf>
    <xf numFmtId="177" fontId="47" fillId="0" borderId="26" xfId="2" applyNumberFormat="1" applyFont="1" applyFill="1" applyBorder="1" applyAlignment="1" applyProtection="1">
      <alignment horizontal="right" vertical="center"/>
    </xf>
    <xf numFmtId="38" fontId="24" fillId="9" borderId="62" xfId="2" applyFont="1" applyFill="1" applyBorder="1" applyAlignment="1" applyProtection="1">
      <alignment horizontal="center" vertical="center"/>
    </xf>
    <xf numFmtId="38" fontId="24" fillId="9" borderId="64" xfId="2" applyFont="1" applyFill="1" applyBorder="1" applyAlignment="1" applyProtection="1">
      <alignment horizontal="center" vertical="center"/>
    </xf>
    <xf numFmtId="0" fontId="25" fillId="0" borderId="63" xfId="2" applyNumberFormat="1" applyFont="1" applyFill="1" applyBorder="1" applyAlignment="1" applyProtection="1">
      <alignment horizontal="center" vertical="center"/>
      <protection locked="0"/>
    </xf>
    <xf numFmtId="0" fontId="25" fillId="0" borderId="65" xfId="2" applyNumberFormat="1" applyFont="1" applyFill="1" applyBorder="1" applyAlignment="1" applyProtection="1">
      <alignment horizontal="center" vertical="center"/>
      <protection locked="0"/>
    </xf>
    <xf numFmtId="38" fontId="24" fillId="9" borderId="62" xfId="2" applyFont="1" applyFill="1" applyBorder="1" applyAlignment="1" applyProtection="1">
      <alignment horizontal="center" vertical="center" shrinkToFit="1"/>
    </xf>
    <xf numFmtId="5" fontId="15" fillId="2" borderId="2" xfId="2" applyNumberFormat="1" applyFont="1" applyFill="1" applyBorder="1" applyAlignment="1" applyProtection="1">
      <alignment horizontal="center" vertical="center"/>
    </xf>
    <xf numFmtId="38" fontId="29" fillId="9" borderId="66" xfId="2" applyFont="1" applyFill="1" applyBorder="1" applyAlignment="1" applyProtection="1">
      <alignment horizontal="center" vertical="center"/>
    </xf>
    <xf numFmtId="38" fontId="29" fillId="9" borderId="61" xfId="2" applyFont="1" applyFill="1" applyBorder="1" applyAlignment="1" applyProtection="1">
      <alignment horizontal="center" vertical="center"/>
    </xf>
    <xf numFmtId="38" fontId="29" fillId="9" borderId="67" xfId="2" applyFont="1" applyFill="1" applyBorder="1" applyAlignment="1" applyProtection="1">
      <alignment horizontal="center" vertical="center"/>
    </xf>
    <xf numFmtId="0" fontId="25" fillId="0" borderId="63" xfId="2" applyNumberFormat="1" applyFont="1" applyFill="1" applyBorder="1" applyAlignment="1" applyProtection="1">
      <alignment horizontal="center" vertical="center" shrinkToFit="1"/>
      <protection locked="0"/>
    </xf>
    <xf numFmtId="38" fontId="24" fillId="7" borderId="17" xfId="2" applyFont="1" applyFill="1" applyBorder="1" applyAlignment="1" applyProtection="1">
      <alignment horizontal="center" vertical="center"/>
    </xf>
    <xf numFmtId="6" fontId="25" fillId="0" borderId="63" xfId="3" applyFont="1" applyFill="1" applyBorder="1" applyAlignment="1" applyProtection="1">
      <alignment horizontal="center" vertical="center"/>
    </xf>
    <xf numFmtId="38" fontId="27" fillId="0" borderId="0" xfId="2" applyFont="1" applyAlignment="1" applyProtection="1">
      <alignment horizontal="distributed"/>
    </xf>
    <xf numFmtId="187" fontId="25" fillId="0" borderId="63" xfId="2" applyNumberFormat="1" applyFont="1" applyFill="1" applyBorder="1" applyAlignment="1" applyProtection="1">
      <alignment horizontal="center" vertical="center"/>
    </xf>
    <xf numFmtId="38" fontId="38" fillId="0" borderId="0" xfId="2" applyFont="1" applyAlignment="1" applyProtection="1">
      <alignment horizontal="distributed"/>
    </xf>
    <xf numFmtId="38" fontId="24" fillId="7" borderId="21" xfId="2" applyFont="1" applyFill="1" applyBorder="1" applyAlignment="1" applyProtection="1">
      <alignment horizontal="center" vertical="center"/>
    </xf>
    <xf numFmtId="38" fontId="24" fillId="10" borderId="6" xfId="2" applyFont="1" applyFill="1" applyBorder="1" applyAlignment="1" applyProtection="1">
      <alignment horizontal="center" vertical="center"/>
    </xf>
    <xf numFmtId="38" fontId="24" fillId="10" borderId="0" xfId="2" applyFont="1" applyFill="1" applyBorder="1" applyAlignment="1" applyProtection="1">
      <alignment horizontal="center" vertical="center"/>
    </xf>
    <xf numFmtId="38" fontId="24" fillId="10" borderId="21" xfId="2" applyFont="1" applyFill="1" applyBorder="1" applyAlignment="1" applyProtection="1">
      <alignment horizontal="center" vertical="center"/>
    </xf>
    <xf numFmtId="38" fontId="24" fillId="10" borderId="61" xfId="2" applyFont="1" applyFill="1" applyBorder="1" applyAlignment="1" applyProtection="1">
      <alignment horizontal="center" vertical="center"/>
    </xf>
    <xf numFmtId="38" fontId="24" fillId="0" borderId="5" xfId="2" applyFont="1" applyBorder="1" applyAlignment="1" applyProtection="1">
      <alignment horizontal="center" vertical="center"/>
    </xf>
    <xf numFmtId="38" fontId="24" fillId="0" borderId="59" xfId="2" applyFont="1" applyBorder="1" applyAlignment="1" applyProtection="1">
      <alignment horizontal="center" vertical="center"/>
    </xf>
    <xf numFmtId="38" fontId="31" fillId="4" borderId="0" xfId="2" applyFont="1" applyFill="1" applyBorder="1" applyAlignment="1" applyProtection="1">
      <alignment horizontal="left" vertical="center" shrinkToFit="1"/>
    </xf>
    <xf numFmtId="38" fontId="12" fillId="0" borderId="16" xfId="2" applyFont="1" applyFill="1" applyBorder="1" applyAlignment="1" applyProtection="1">
      <alignment horizontal="center" vertical="center"/>
    </xf>
    <xf numFmtId="38" fontId="12" fillId="0" borderId="1" xfId="2" applyFont="1" applyFill="1" applyBorder="1" applyAlignment="1" applyProtection="1">
      <alignment horizontal="center" vertical="center"/>
    </xf>
    <xf numFmtId="38" fontId="24" fillId="7" borderId="58" xfId="2" applyFont="1" applyFill="1" applyBorder="1" applyAlignment="1" applyProtection="1">
      <alignment horizontal="center" vertical="center"/>
    </xf>
    <xf numFmtId="38" fontId="24" fillId="7" borderId="16" xfId="2" applyFont="1" applyFill="1" applyBorder="1" applyAlignment="1" applyProtection="1">
      <alignment horizontal="center" vertical="center"/>
    </xf>
    <xf numFmtId="38" fontId="24" fillId="10" borderId="60" xfId="2" applyFont="1" applyFill="1" applyBorder="1" applyAlignment="1" applyProtection="1">
      <alignment horizontal="center" vertical="center"/>
    </xf>
    <xf numFmtId="38" fontId="24" fillId="10" borderId="17" xfId="2" applyFont="1" applyFill="1" applyBorder="1" applyAlignment="1" applyProtection="1">
      <alignment horizontal="center" vertical="center"/>
    </xf>
    <xf numFmtId="38" fontId="24" fillId="10" borderId="58" xfId="2" applyFont="1" applyFill="1" applyBorder="1" applyAlignment="1" applyProtection="1">
      <alignment horizontal="center" vertical="center"/>
    </xf>
    <xf numFmtId="38" fontId="24" fillId="0" borderId="2" xfId="2" applyFont="1" applyBorder="1" applyAlignment="1" applyProtection="1">
      <alignment horizontal="center" vertical="center"/>
    </xf>
    <xf numFmtId="38" fontId="24" fillId="0" borderId="60" xfId="2" applyFont="1" applyBorder="1" applyAlignment="1" applyProtection="1">
      <alignment horizontal="center" vertical="center"/>
    </xf>
    <xf numFmtId="38" fontId="30" fillId="0" borderId="56" xfId="2" applyFont="1" applyBorder="1" applyAlignment="1" applyProtection="1">
      <alignment horizontal="left" vertical="center" indent="1"/>
    </xf>
    <xf numFmtId="38" fontId="30" fillId="0" borderId="20" xfId="2" applyFont="1" applyBorder="1" applyAlignment="1" applyProtection="1">
      <alignment horizontal="left" vertical="center" indent="1"/>
    </xf>
    <xf numFmtId="38" fontId="12" fillId="0" borderId="6" xfId="2" applyFont="1" applyBorder="1" applyAlignment="1" applyProtection="1">
      <alignment horizontal="left" vertical="center"/>
    </xf>
    <xf numFmtId="38" fontId="12" fillId="0" borderId="0" xfId="2" applyFont="1" applyBorder="1" applyAlignment="1" applyProtection="1">
      <alignment horizontal="left" vertical="center"/>
    </xf>
    <xf numFmtId="5" fontId="15" fillId="2" borderId="56" xfId="2" applyNumberFormat="1" applyFont="1" applyFill="1" applyBorder="1" applyAlignment="1" applyProtection="1">
      <alignment horizontal="center" vertical="center"/>
    </xf>
    <xf numFmtId="38" fontId="12" fillId="0" borderId="58" xfId="2" applyFont="1" applyFill="1" applyBorder="1" applyAlignment="1" applyProtection="1">
      <alignment horizontal="center" vertical="center"/>
    </xf>
    <xf numFmtId="38" fontId="12" fillId="0" borderId="17" xfId="2" applyFont="1" applyFill="1" applyBorder="1" applyAlignment="1" applyProtection="1">
      <alignment horizontal="center" vertical="center"/>
    </xf>
    <xf numFmtId="38" fontId="24" fillId="10" borderId="59" xfId="2" applyFont="1" applyFill="1" applyBorder="1" applyAlignment="1" applyProtection="1">
      <alignment horizontal="center" vertical="center"/>
    </xf>
    <xf numFmtId="38" fontId="13" fillId="0" borderId="0" xfId="2" applyFont="1" applyBorder="1" applyAlignment="1" applyProtection="1">
      <alignment horizontal="left" vertical="center"/>
    </xf>
    <xf numFmtId="38" fontId="48" fillId="0" borderId="29" xfId="2" applyFont="1" applyFill="1" applyBorder="1" applyAlignment="1" applyProtection="1">
      <alignment horizontal="right" vertical="center" shrinkToFit="1"/>
      <protection locked="0"/>
    </xf>
    <xf numFmtId="38" fontId="48" fillId="0" borderId="32" xfId="2" applyFont="1" applyFill="1" applyBorder="1" applyAlignment="1" applyProtection="1">
      <alignment horizontal="right" vertical="center" shrinkToFit="1"/>
      <protection locked="0"/>
    </xf>
    <xf numFmtId="38" fontId="21" fillId="0" borderId="26" xfId="2" applyFont="1" applyFill="1" applyBorder="1" applyAlignment="1" applyProtection="1">
      <alignment horizontal="left" vertical="center" shrinkToFit="1"/>
    </xf>
    <xf numFmtId="38" fontId="21" fillId="0" borderId="34" xfId="2" applyFont="1" applyFill="1" applyBorder="1" applyAlignment="1" applyProtection="1">
      <alignment horizontal="left" vertical="center" shrinkToFit="1"/>
    </xf>
    <xf numFmtId="38" fontId="38" fillId="9" borderId="61" xfId="2" applyFont="1" applyFill="1" applyBorder="1" applyAlignment="1" applyProtection="1">
      <alignment horizontal="center" vertical="center" shrinkToFit="1"/>
    </xf>
    <xf numFmtId="38" fontId="22" fillId="0" borderId="3" xfId="2" applyFont="1" applyFill="1" applyBorder="1" applyAlignment="1" applyProtection="1">
      <alignment horizontal="center" vertical="center"/>
    </xf>
    <xf numFmtId="38" fontId="22" fillId="0" borderId="79" xfId="2" applyFont="1" applyFill="1" applyBorder="1" applyAlignment="1" applyProtection="1">
      <alignment horizontal="center" vertical="center"/>
    </xf>
    <xf numFmtId="0" fontId="24" fillId="8" borderId="21" xfId="0" applyFont="1" applyFill="1" applyBorder="1" applyAlignment="1" applyProtection="1">
      <alignment horizontal="center" vertical="center" shrinkToFit="1"/>
    </xf>
    <xf numFmtId="0" fontId="24" fillId="8" borderId="61" xfId="0" applyFont="1" applyFill="1" applyBorder="1" applyAlignment="1" applyProtection="1">
      <alignment horizontal="center" vertical="center" shrinkToFit="1"/>
    </xf>
    <xf numFmtId="0" fontId="24" fillId="8" borderId="58" xfId="0" applyFont="1" applyFill="1" applyBorder="1" applyAlignment="1" applyProtection="1">
      <alignment horizontal="center" vertical="center" shrinkToFit="1"/>
    </xf>
    <xf numFmtId="38" fontId="6" fillId="0" borderId="68" xfId="2" applyFont="1" applyFill="1" applyBorder="1" applyAlignment="1" applyProtection="1">
      <alignment horizontal="left" vertical="center" shrinkToFit="1"/>
    </xf>
    <xf numFmtId="38" fontId="6" fillId="0" borderId="10" xfId="2" applyFont="1" applyFill="1" applyBorder="1" applyAlignment="1" applyProtection="1">
      <alignment horizontal="left" vertical="center" shrinkToFit="1"/>
    </xf>
    <xf numFmtId="38" fontId="47" fillId="0" borderId="28" xfId="2" applyFont="1" applyFill="1" applyBorder="1" applyAlignment="1" applyProtection="1">
      <alignment horizontal="right" vertical="center" shrinkToFit="1"/>
    </xf>
    <xf numFmtId="38" fontId="47" fillId="0" borderId="31" xfId="2" applyFont="1" applyFill="1" applyBorder="1" applyAlignment="1" applyProtection="1">
      <alignment horizontal="right" vertical="center" shrinkToFit="1"/>
    </xf>
    <xf numFmtId="38" fontId="36" fillId="0" borderId="11" xfId="2" applyFont="1" applyFill="1" applyBorder="1" applyAlignment="1" applyProtection="1">
      <alignment horizontal="distributed" vertical="center" shrinkToFit="1"/>
    </xf>
    <xf numFmtId="38" fontId="36" fillId="0" borderId="12" xfId="2" applyFont="1" applyFill="1" applyBorder="1" applyAlignment="1" applyProtection="1">
      <alignment horizontal="distributed" vertical="center" shrinkToFit="1"/>
    </xf>
    <xf numFmtId="38" fontId="48" fillId="0" borderId="35" xfId="2" applyFont="1" applyFill="1" applyBorder="1" applyAlignment="1" applyProtection="1">
      <alignment horizontal="right" vertical="center" shrinkToFit="1"/>
      <protection locked="0"/>
    </xf>
    <xf numFmtId="38" fontId="48" fillId="0" borderId="36" xfId="2" applyFont="1" applyFill="1" applyBorder="1" applyAlignment="1" applyProtection="1">
      <alignment horizontal="right" vertical="center" shrinkToFit="1"/>
      <protection locked="0"/>
    </xf>
    <xf numFmtId="38" fontId="21" fillId="0" borderId="68" xfId="2" applyFont="1" applyFill="1" applyBorder="1" applyAlignment="1" applyProtection="1">
      <alignment horizontal="distributed" vertical="center" shrinkToFit="1"/>
    </xf>
    <xf numFmtId="38" fontId="21" fillId="0" borderId="10" xfId="2" applyFont="1" applyFill="1" applyBorder="1" applyAlignment="1" applyProtection="1">
      <alignment horizontal="distributed" vertical="center" shrinkToFit="1"/>
    </xf>
    <xf numFmtId="185" fontId="59" fillId="0" borderId="56" xfId="0" applyNumberFormat="1" applyFont="1" applyFill="1" applyBorder="1" applyAlignment="1" applyProtection="1">
      <alignment horizontal="right" vertical="center" shrinkToFit="1"/>
    </xf>
    <xf numFmtId="185" fontId="59" fillId="0" borderId="20" xfId="0" applyNumberFormat="1" applyFont="1" applyFill="1" applyBorder="1" applyAlignment="1" applyProtection="1">
      <alignment horizontal="right" vertical="center" shrinkToFit="1"/>
    </xf>
    <xf numFmtId="38" fontId="38" fillId="9" borderId="21" xfId="2" applyFont="1" applyFill="1" applyBorder="1" applyAlignment="1" applyProtection="1">
      <alignment horizontal="center" vertical="center" shrinkToFit="1"/>
    </xf>
    <xf numFmtId="38" fontId="38" fillId="9" borderId="58" xfId="2" applyFont="1" applyFill="1" applyBorder="1" applyAlignment="1" applyProtection="1">
      <alignment horizontal="center" vertical="center" shrinkToFit="1"/>
    </xf>
    <xf numFmtId="188" fontId="19" fillId="0" borderId="5" xfId="0" applyNumberFormat="1" applyFont="1" applyFill="1" applyBorder="1" applyAlignment="1" applyProtection="1">
      <alignment horizontal="center" vertical="center" shrinkToFit="1"/>
    </xf>
    <xf numFmtId="188" fontId="19" fillId="0" borderId="2" xfId="0" applyNumberFormat="1" applyFont="1" applyFill="1" applyBorder="1" applyAlignment="1" applyProtection="1">
      <alignment horizontal="center" vertical="center" shrinkToFit="1"/>
    </xf>
    <xf numFmtId="38" fontId="38" fillId="9" borderId="0" xfId="2" applyFont="1" applyFill="1" applyBorder="1" applyAlignment="1" applyProtection="1">
      <alignment horizontal="center" vertical="center" textRotation="255" shrinkToFit="1"/>
    </xf>
    <xf numFmtId="38" fontId="21" fillId="0" borderId="72" xfId="2" applyFont="1" applyFill="1" applyBorder="1" applyAlignment="1" applyProtection="1">
      <alignment horizontal="distributed" vertical="center" shrinkToFit="1"/>
    </xf>
    <xf numFmtId="38" fontId="21" fillId="0" borderId="8" xfId="2" applyFont="1" applyFill="1" applyBorder="1" applyAlignment="1" applyProtection="1">
      <alignment horizontal="distributed" vertical="center" shrinkToFit="1"/>
    </xf>
    <xf numFmtId="38" fontId="60" fillId="0" borderId="5" xfId="2" applyFont="1" applyFill="1" applyBorder="1" applyAlignment="1" applyProtection="1">
      <alignment horizontal="center" vertical="center" textRotation="255" shrinkToFit="1"/>
    </xf>
    <xf numFmtId="38" fontId="60" fillId="0" borderId="59" xfId="2" applyFont="1" applyFill="1" applyBorder="1" applyAlignment="1" applyProtection="1">
      <alignment horizontal="center" vertical="center" textRotation="255" shrinkToFit="1"/>
    </xf>
    <xf numFmtId="38" fontId="60" fillId="0" borderId="91" xfId="2" applyFont="1" applyFill="1" applyBorder="1" applyAlignment="1" applyProtection="1">
      <alignment horizontal="center" vertical="center" textRotation="255" shrinkToFit="1"/>
    </xf>
    <xf numFmtId="38" fontId="22" fillId="0" borderId="48" xfId="2" applyFont="1" applyFill="1" applyBorder="1" applyAlignment="1" applyProtection="1">
      <alignment horizontal="center" vertical="center"/>
    </xf>
    <xf numFmtId="38" fontId="22" fillId="0" borderId="49" xfId="2" applyFont="1" applyFill="1" applyBorder="1" applyAlignment="1" applyProtection="1">
      <alignment horizontal="center" vertical="center"/>
    </xf>
    <xf numFmtId="38" fontId="11" fillId="0" borderId="24" xfId="2" applyFont="1" applyFill="1" applyBorder="1" applyAlignment="1" applyProtection="1">
      <alignment horizontal="left" vertical="center" shrinkToFit="1"/>
    </xf>
    <xf numFmtId="38" fontId="11" fillId="0" borderId="33" xfId="2" applyFont="1" applyFill="1" applyBorder="1" applyAlignment="1" applyProtection="1">
      <alignment horizontal="left" vertical="center" shrinkToFit="1"/>
    </xf>
    <xf numFmtId="38" fontId="21" fillId="0" borderId="68" xfId="2" applyFont="1" applyFill="1" applyBorder="1" applyAlignment="1" applyProtection="1">
      <alignment horizontal="distributed" vertical="center" wrapText="1" shrinkToFit="1"/>
    </xf>
    <xf numFmtId="38" fontId="21" fillId="0" borderId="10" xfId="2" applyFont="1" applyFill="1" applyBorder="1" applyAlignment="1" applyProtection="1">
      <alignment horizontal="distributed" vertical="center" wrapText="1" shrinkToFit="1"/>
    </xf>
    <xf numFmtId="38" fontId="24" fillId="8" borderId="17" xfId="2" applyFont="1" applyFill="1" applyBorder="1" applyAlignment="1" applyProtection="1">
      <alignment horizontal="center" vertical="center" shrinkToFit="1"/>
    </xf>
    <xf numFmtId="38" fontId="24" fillId="8" borderId="21" xfId="2" applyFont="1" applyFill="1" applyBorder="1" applyAlignment="1" applyProtection="1">
      <alignment horizontal="center" vertical="center" shrinkToFit="1"/>
    </xf>
    <xf numFmtId="0" fontId="55" fillId="0" borderId="56" xfId="2" applyNumberFormat="1" applyFont="1" applyFill="1" applyBorder="1" applyAlignment="1" applyProtection="1">
      <alignment horizontal="center" vertical="center" shrinkToFit="1"/>
    </xf>
    <xf numFmtId="0" fontId="55" fillId="0" borderId="20" xfId="2" applyNumberFormat="1" applyFont="1" applyFill="1" applyBorder="1" applyAlignment="1" applyProtection="1">
      <alignment horizontal="center" vertical="center" shrinkToFit="1"/>
    </xf>
    <xf numFmtId="0" fontId="55" fillId="0" borderId="5" xfId="2" applyNumberFormat="1" applyFont="1" applyFill="1" applyBorder="1" applyAlignment="1" applyProtection="1">
      <alignment horizontal="center" vertical="center" shrinkToFit="1"/>
    </xf>
    <xf numFmtId="0" fontId="18" fillId="0" borderId="2" xfId="2" applyNumberFormat="1" applyFont="1" applyFill="1" applyBorder="1" applyAlignment="1" applyProtection="1">
      <alignment horizontal="center" vertical="center" shrinkToFit="1"/>
    </xf>
    <xf numFmtId="0" fontId="18" fillId="0" borderId="56" xfId="2" applyNumberFormat="1" applyFont="1" applyFill="1" applyBorder="1" applyAlignment="1" applyProtection="1">
      <alignment horizontal="center" vertical="center" shrinkToFit="1"/>
    </xf>
    <xf numFmtId="38" fontId="24" fillId="8" borderId="61" xfId="2" applyFont="1" applyFill="1" applyBorder="1" applyAlignment="1" applyProtection="1">
      <alignment horizontal="center" vertical="center" shrinkToFit="1"/>
    </xf>
    <xf numFmtId="38" fontId="24" fillId="8" borderId="58" xfId="2" applyFont="1" applyFill="1" applyBorder="1" applyAlignment="1" applyProtection="1">
      <alignment horizontal="center" vertical="center" shrinkToFit="1"/>
    </xf>
    <xf numFmtId="38" fontId="38" fillId="9" borderId="74" xfId="2" applyFont="1" applyFill="1" applyBorder="1" applyAlignment="1" applyProtection="1">
      <alignment horizontal="center" vertical="center" shrinkToFit="1"/>
    </xf>
    <xf numFmtId="38" fontId="38" fillId="9" borderId="75" xfId="2" applyFont="1" applyFill="1" applyBorder="1" applyAlignment="1" applyProtection="1">
      <alignment horizontal="center" vertical="center" shrinkToFit="1"/>
    </xf>
    <xf numFmtId="38" fontId="38" fillId="9" borderId="76" xfId="2" applyFont="1" applyFill="1" applyBorder="1" applyAlignment="1" applyProtection="1">
      <alignment horizontal="center" vertical="center" shrinkToFit="1"/>
    </xf>
    <xf numFmtId="38" fontId="38" fillId="9" borderId="77" xfId="2" applyFont="1" applyFill="1" applyBorder="1" applyAlignment="1" applyProtection="1">
      <alignment horizontal="center" vertical="center" shrinkToFit="1"/>
    </xf>
    <xf numFmtId="38" fontId="38" fillId="9" borderId="78" xfId="2" applyFont="1" applyFill="1" applyBorder="1" applyAlignment="1" applyProtection="1">
      <alignment horizontal="center" vertical="center" shrinkToFit="1"/>
    </xf>
    <xf numFmtId="176" fontId="61" fillId="0" borderId="20" xfId="0" applyNumberFormat="1" applyFont="1" applyFill="1" applyBorder="1" applyAlignment="1" applyProtection="1">
      <alignment horizontal="left" vertical="center" shrinkToFit="1"/>
    </xf>
    <xf numFmtId="176" fontId="61" fillId="0" borderId="5" xfId="0" applyNumberFormat="1" applyFont="1" applyFill="1" applyBorder="1" applyAlignment="1" applyProtection="1">
      <alignment horizontal="left" vertical="center" shrinkToFit="1"/>
    </xf>
    <xf numFmtId="0" fontId="24" fillId="8" borderId="17" xfId="0" applyFont="1" applyFill="1" applyBorder="1" applyAlignment="1" applyProtection="1">
      <alignment horizontal="center" vertical="center" shrinkToFit="1"/>
    </xf>
    <xf numFmtId="38" fontId="21" fillId="0" borderId="68" xfId="2" applyFont="1" applyFill="1" applyBorder="1" applyAlignment="1" applyProtection="1">
      <alignment horizontal="left" vertical="center" shrinkToFit="1"/>
    </xf>
    <xf numFmtId="38" fontId="21" fillId="0" borderId="10" xfId="2" applyFont="1" applyFill="1" applyBorder="1" applyAlignment="1" applyProtection="1">
      <alignment horizontal="left" vertical="center" shrinkToFit="1"/>
    </xf>
    <xf numFmtId="38" fontId="21" fillId="0" borderId="70" xfId="2" applyFont="1" applyFill="1" applyBorder="1" applyAlignment="1" applyProtection="1">
      <alignment horizontal="distributed" vertical="center" shrinkToFit="1"/>
    </xf>
    <xf numFmtId="38" fontId="21" fillId="0" borderId="13" xfId="2" applyFont="1" applyFill="1" applyBorder="1" applyAlignment="1" applyProtection="1">
      <alignment horizontal="distributed" vertical="center" shrinkToFit="1"/>
    </xf>
    <xf numFmtId="38" fontId="6" fillId="0" borderId="70" xfId="2" applyFont="1" applyFill="1" applyBorder="1" applyAlignment="1" applyProtection="1">
      <alignment horizontal="left" vertical="center" shrinkToFit="1"/>
    </xf>
    <xf numFmtId="38" fontId="6" fillId="0" borderId="13" xfId="2" applyFont="1" applyFill="1" applyBorder="1" applyAlignment="1" applyProtection="1">
      <alignment horizontal="left" vertical="center" shrinkToFit="1"/>
    </xf>
    <xf numFmtId="38" fontId="24" fillId="5" borderId="41" xfId="2" applyFont="1" applyFill="1" applyBorder="1" applyAlignment="1" applyProtection="1">
      <alignment horizontal="center" vertical="center" shrinkToFit="1"/>
    </xf>
    <xf numFmtId="38" fontId="24" fillId="5" borderId="43" xfId="2" applyFont="1" applyFill="1" applyBorder="1" applyAlignment="1" applyProtection="1">
      <alignment horizontal="center" vertical="center" shrinkToFit="1"/>
    </xf>
    <xf numFmtId="38" fontId="21" fillId="0" borderId="69" xfId="2" applyFont="1" applyFill="1" applyBorder="1" applyAlignment="1" applyProtection="1">
      <alignment horizontal="distributed" vertical="center" shrinkToFit="1"/>
    </xf>
    <xf numFmtId="38" fontId="21" fillId="0" borderId="18" xfId="2" applyFont="1" applyFill="1" applyBorder="1" applyAlignment="1" applyProtection="1">
      <alignment horizontal="distributed" vertical="center" shrinkToFit="1"/>
    </xf>
    <xf numFmtId="38" fontId="0" fillId="0" borderId="26" xfId="2" applyFont="1" applyFill="1" applyBorder="1" applyAlignment="1" applyProtection="1">
      <alignment horizontal="left" vertical="center" shrinkToFit="1"/>
    </xf>
    <xf numFmtId="38" fontId="1" fillId="0" borderId="26" xfId="2" applyFont="1" applyFill="1" applyBorder="1" applyAlignment="1" applyProtection="1">
      <alignment horizontal="left" vertical="center" shrinkToFit="1"/>
    </xf>
    <xf numFmtId="38" fontId="1" fillId="0" borderId="34" xfId="2" applyFont="1" applyFill="1" applyBorder="1" applyAlignment="1" applyProtection="1">
      <alignment horizontal="left" vertical="center" shrinkToFit="1"/>
    </xf>
    <xf numFmtId="38" fontId="21" fillId="0" borderId="28" xfId="2" applyFont="1" applyFill="1" applyBorder="1" applyAlignment="1" applyProtection="1">
      <alignment horizontal="left" vertical="center" shrinkToFit="1"/>
    </xf>
    <xf numFmtId="38" fontId="21" fillId="0" borderId="35" xfId="2" applyFont="1" applyFill="1" applyBorder="1" applyAlignment="1" applyProtection="1">
      <alignment horizontal="left" vertical="center" shrinkToFit="1"/>
    </xf>
    <xf numFmtId="38" fontId="60" fillId="0" borderId="69" xfId="2" applyFont="1" applyFill="1" applyBorder="1" applyAlignment="1" applyProtection="1">
      <alignment horizontal="center" vertical="center" textRotation="255" shrinkToFit="1"/>
    </xf>
    <xf numFmtId="38" fontId="60" fillId="0" borderId="68" xfId="2" applyFont="1" applyFill="1" applyBorder="1" applyAlignment="1" applyProtection="1">
      <alignment horizontal="center" vertical="center" textRotation="255" shrinkToFit="1"/>
    </xf>
    <xf numFmtId="38" fontId="60" fillId="0" borderId="70" xfId="2" applyFont="1" applyFill="1" applyBorder="1" applyAlignment="1" applyProtection="1">
      <alignment horizontal="center" vertical="center" textRotation="255" shrinkToFit="1"/>
    </xf>
    <xf numFmtId="38" fontId="21" fillId="0" borderId="31" xfId="2" applyFont="1" applyFill="1" applyBorder="1" applyAlignment="1" applyProtection="1">
      <alignment horizontal="left" vertical="center" shrinkToFit="1"/>
    </xf>
    <xf numFmtId="38" fontId="21" fillId="0" borderId="36" xfId="2" applyFont="1" applyFill="1" applyBorder="1" applyAlignment="1" applyProtection="1">
      <alignment horizontal="left" vertical="center" shrinkToFit="1"/>
    </xf>
    <xf numFmtId="38" fontId="11" fillId="0" borderId="0" xfId="2" applyFont="1" applyFill="1" applyAlignment="1" applyProtection="1">
      <alignment horizontal="right" vertical="center" shrinkToFit="1"/>
    </xf>
    <xf numFmtId="38" fontId="36" fillId="0" borderId="71" xfId="2" applyFont="1" applyFill="1" applyBorder="1" applyAlignment="1" applyProtection="1">
      <alignment horizontal="left" vertical="center" shrinkToFit="1"/>
    </xf>
    <xf numFmtId="38" fontId="36" fillId="0" borderId="72" xfId="2" applyFont="1" applyFill="1" applyBorder="1" applyAlignment="1" applyProtection="1">
      <alignment horizontal="left" vertical="center" shrinkToFit="1"/>
    </xf>
    <xf numFmtId="38" fontId="36" fillId="0" borderId="73" xfId="2" applyFont="1" applyFill="1" applyBorder="1" applyAlignment="1" applyProtection="1">
      <alignment horizontal="left" vertical="center" shrinkToFit="1"/>
    </xf>
    <xf numFmtId="38" fontId="11" fillId="6" borderId="23" xfId="2" applyFont="1" applyFill="1" applyBorder="1" applyAlignment="1" applyProtection="1">
      <alignment horizontal="left" vertical="center" shrinkToFit="1"/>
    </xf>
    <xf numFmtId="38" fontId="11" fillId="6" borderId="40" xfId="2" applyFont="1" applyFill="1" applyBorder="1" applyAlignment="1" applyProtection="1">
      <alignment horizontal="left" vertical="center" shrinkToFit="1"/>
    </xf>
    <xf numFmtId="38" fontId="24" fillId="6" borderId="37" xfId="2" applyFont="1" applyFill="1" applyBorder="1" applyAlignment="1" applyProtection="1">
      <alignment horizontal="center" vertical="center" shrinkToFit="1"/>
    </xf>
    <xf numFmtId="38" fontId="24" fillId="6" borderId="39" xfId="2" applyFont="1" applyFill="1" applyBorder="1" applyAlignment="1" applyProtection="1">
      <alignment horizontal="center" vertical="center" shrinkToFit="1"/>
    </xf>
    <xf numFmtId="38" fontId="21" fillId="5" borderId="22" xfId="2" applyFont="1" applyFill="1" applyBorder="1" applyAlignment="1" applyProtection="1">
      <alignment horizontal="center" vertical="center" shrinkToFit="1"/>
    </xf>
    <xf numFmtId="38" fontId="21" fillId="5" borderId="44" xfId="2" applyFont="1" applyFill="1" applyBorder="1" applyAlignment="1" applyProtection="1">
      <alignment horizontal="center" vertical="center" shrinkToFit="1"/>
    </xf>
    <xf numFmtId="38" fontId="21" fillId="0" borderId="81" xfId="2" applyFont="1" applyFill="1" applyBorder="1" applyAlignment="1" applyProtection="1">
      <alignment horizontal="left" shrinkToFit="1"/>
    </xf>
    <xf numFmtId="38" fontId="21" fillId="0" borderId="68" xfId="2" applyFont="1" applyFill="1" applyBorder="1" applyAlignment="1" applyProtection="1">
      <alignment horizontal="left" shrinkToFit="1"/>
    </xf>
    <xf numFmtId="38" fontId="21" fillId="0" borderId="10" xfId="2" applyFont="1" applyFill="1" applyBorder="1" applyAlignment="1" applyProtection="1">
      <alignment horizontal="left" shrinkToFit="1"/>
    </xf>
    <xf numFmtId="38" fontId="21" fillId="0" borderId="82" xfId="2" applyFont="1" applyFill="1" applyBorder="1" applyAlignment="1" applyProtection="1">
      <alignment horizontal="left" vertical="top" shrinkToFit="1"/>
    </xf>
    <xf numFmtId="38" fontId="21" fillId="0" borderId="69" xfId="2" applyFont="1" applyFill="1" applyBorder="1" applyAlignment="1" applyProtection="1">
      <alignment horizontal="left" vertical="top" shrinkToFit="1"/>
    </xf>
    <xf numFmtId="38" fontId="21" fillId="0" borderId="18" xfId="2" applyFont="1" applyFill="1" applyBorder="1" applyAlignment="1" applyProtection="1">
      <alignment horizontal="left" vertical="top" shrinkToFit="1"/>
    </xf>
    <xf numFmtId="38" fontId="21" fillId="0" borderId="81" xfId="2" applyFont="1" applyFill="1" applyBorder="1" applyAlignment="1" applyProtection="1">
      <alignment horizontal="left" vertical="center" shrinkToFit="1"/>
    </xf>
    <xf numFmtId="38" fontId="4" fillId="0" borderId="81" xfId="2" applyFont="1" applyFill="1" applyBorder="1" applyAlignment="1" applyProtection="1">
      <alignment horizontal="left" vertical="center" shrinkToFit="1"/>
    </xf>
    <xf numFmtId="38" fontId="4" fillId="0" borderId="68" xfId="2" applyFont="1" applyFill="1" applyBorder="1" applyAlignment="1" applyProtection="1">
      <alignment horizontal="left" vertical="center" shrinkToFit="1"/>
    </xf>
    <xf numFmtId="38" fontId="4" fillId="0" borderId="10" xfId="2" applyFont="1" applyFill="1" applyBorder="1" applyAlignment="1" applyProtection="1">
      <alignment horizontal="left" vertical="center" shrinkToFit="1"/>
    </xf>
    <xf numFmtId="38" fontId="21" fillId="0" borderId="82" xfId="2" applyFont="1" applyFill="1" applyBorder="1" applyAlignment="1" applyProtection="1">
      <alignment horizontal="distributed" vertical="center" shrinkToFit="1"/>
    </xf>
    <xf numFmtId="38" fontId="21" fillId="0" borderId="71" xfId="2" applyFont="1" applyFill="1" applyBorder="1" applyAlignment="1" applyProtection="1">
      <alignment horizontal="distributed" vertical="center" shrinkToFit="1"/>
    </xf>
    <xf numFmtId="38" fontId="34" fillId="0" borderId="0" xfId="2" applyFont="1" applyFill="1" applyBorder="1" applyAlignment="1" applyProtection="1">
      <alignment horizontal="center" vertical="center" textRotation="255" shrinkToFit="1"/>
    </xf>
    <xf numFmtId="38" fontId="0" fillId="0" borderId="31" xfId="2" applyFont="1" applyFill="1" applyBorder="1" applyAlignment="1" applyProtection="1">
      <alignment horizontal="left" vertical="center" wrapText="1"/>
    </xf>
    <xf numFmtId="38" fontId="1" fillId="0" borderId="31" xfId="2" applyFont="1" applyFill="1" applyBorder="1" applyAlignment="1" applyProtection="1">
      <alignment horizontal="left" vertical="center" wrapText="1"/>
    </xf>
    <xf numFmtId="38" fontId="1" fillId="0" borderId="36" xfId="2" applyFont="1" applyFill="1" applyBorder="1" applyAlignment="1" applyProtection="1">
      <alignment horizontal="left" vertical="center" wrapText="1"/>
    </xf>
    <xf numFmtId="177" fontId="41" fillId="0" borderId="26" xfId="2" applyNumberFormat="1" applyFont="1" applyFill="1" applyBorder="1" applyAlignment="1" applyProtection="1">
      <alignment horizontal="right" vertical="center"/>
    </xf>
    <xf numFmtId="38" fontId="42" fillId="0" borderId="26" xfId="2" applyFont="1" applyFill="1" applyBorder="1" applyAlignment="1" applyProtection="1">
      <alignment horizontal="right" vertical="center"/>
      <protection locked="0"/>
    </xf>
    <xf numFmtId="38" fontId="34" fillId="0" borderId="72" xfId="2" applyFont="1" applyFill="1" applyBorder="1" applyAlignment="1" applyProtection="1">
      <alignment horizontal="center" vertical="center" textRotation="255" shrinkToFit="1"/>
    </xf>
    <xf numFmtId="38" fontId="34" fillId="0" borderId="68" xfId="2" applyFont="1" applyFill="1" applyBorder="1" applyAlignment="1" applyProtection="1">
      <alignment horizontal="center" vertical="center" textRotation="255" shrinkToFit="1"/>
    </xf>
    <xf numFmtId="38" fontId="21" fillId="0" borderId="81" xfId="2" applyFont="1" applyFill="1" applyBorder="1" applyAlignment="1" applyProtection="1">
      <alignment horizontal="distributed" vertical="center" shrinkToFit="1"/>
    </xf>
    <xf numFmtId="38" fontId="45" fillId="5" borderId="22" xfId="2" applyFont="1" applyFill="1" applyBorder="1" applyAlignment="1" applyProtection="1">
      <alignment horizontal="center" vertical="center" shrinkToFit="1"/>
    </xf>
    <xf numFmtId="38" fontId="45" fillId="5" borderId="44" xfId="2" applyFont="1" applyFill="1" applyBorder="1" applyAlignment="1" applyProtection="1">
      <alignment horizontal="center" vertical="center" shrinkToFit="1"/>
    </xf>
    <xf numFmtId="38" fontId="21" fillId="0" borderId="24" xfId="2" applyFont="1" applyFill="1" applyBorder="1" applyAlignment="1" applyProtection="1">
      <alignment horizontal="left" vertical="center" shrinkToFit="1"/>
    </xf>
    <xf numFmtId="38" fontId="21" fillId="0" borderId="33" xfId="2" applyFont="1" applyFill="1" applyBorder="1" applyAlignment="1" applyProtection="1">
      <alignment horizontal="left" vertical="center" shrinkToFit="1"/>
    </xf>
    <xf numFmtId="38" fontId="34" fillId="0" borderId="69" xfId="2" applyFont="1" applyFill="1" applyBorder="1" applyAlignment="1" applyProtection="1">
      <alignment horizontal="center" vertical="center" textRotation="255" shrinkToFit="1"/>
    </xf>
    <xf numFmtId="38" fontId="0" fillId="0" borderId="29" xfId="2" applyFont="1" applyFill="1" applyBorder="1" applyAlignment="1" applyProtection="1">
      <alignment horizontal="left" vertical="center" wrapText="1"/>
    </xf>
    <xf numFmtId="38" fontId="1" fillId="0" borderId="70" xfId="2" applyFont="1" applyFill="1" applyBorder="1" applyAlignment="1" applyProtection="1">
      <alignment horizontal="left" vertical="center" wrapText="1"/>
    </xf>
    <xf numFmtId="38" fontId="1" fillId="0" borderId="83" xfId="2" applyFont="1" applyFill="1" applyBorder="1" applyAlignment="1" applyProtection="1">
      <alignment horizontal="left" vertical="center" wrapText="1"/>
    </xf>
    <xf numFmtId="38" fontId="1" fillId="0" borderId="32" xfId="2" applyFont="1" applyFill="1" applyBorder="1" applyAlignment="1" applyProtection="1">
      <alignment horizontal="left" vertical="center" wrapText="1"/>
    </xf>
    <xf numFmtId="38" fontId="1" fillId="0" borderId="69" xfId="2" applyFont="1" applyFill="1" applyBorder="1" applyAlignment="1" applyProtection="1">
      <alignment horizontal="left" vertical="center" wrapText="1"/>
    </xf>
    <xf numFmtId="38" fontId="1" fillId="0" borderId="80" xfId="2" applyFont="1" applyFill="1" applyBorder="1" applyAlignment="1" applyProtection="1">
      <alignment horizontal="left" vertical="center" wrapText="1"/>
    </xf>
    <xf numFmtId="38" fontId="21" fillId="0" borderId="9" xfId="2" applyFont="1" applyFill="1" applyBorder="1" applyAlignment="1" applyProtection="1">
      <alignment horizontal="distributed" vertical="center" shrinkToFit="1"/>
    </xf>
    <xf numFmtId="38" fontId="21" fillId="0" borderId="11" xfId="2" applyFont="1" applyFill="1" applyBorder="1" applyAlignment="1" applyProtection="1">
      <alignment horizontal="distributed" vertical="center" shrinkToFit="1"/>
    </xf>
    <xf numFmtId="38" fontId="21" fillId="0" borderId="12" xfId="2" applyFont="1" applyFill="1" applyBorder="1" applyAlignment="1" applyProtection="1">
      <alignment horizontal="distributed" vertical="center" shrinkToFit="1"/>
    </xf>
    <xf numFmtId="177" fontId="41" fillId="0" borderId="28" xfId="2" applyNumberFormat="1" applyFont="1" applyFill="1" applyBorder="1" applyAlignment="1" applyProtection="1">
      <alignment horizontal="right" vertical="center"/>
    </xf>
    <xf numFmtId="177" fontId="41" fillId="0" borderId="31" xfId="2" applyNumberFormat="1" applyFont="1" applyFill="1" applyBorder="1" applyAlignment="1" applyProtection="1">
      <alignment horizontal="right" vertical="center"/>
    </xf>
    <xf numFmtId="38" fontId="42" fillId="0" borderId="28" xfId="2" applyFont="1" applyFill="1" applyBorder="1" applyAlignment="1" applyProtection="1">
      <alignment horizontal="right" vertical="center"/>
      <protection locked="0"/>
    </xf>
    <xf numFmtId="38" fontId="42" fillId="0" borderId="31" xfId="2" applyFont="1" applyFill="1" applyBorder="1" applyAlignment="1" applyProtection="1">
      <alignment horizontal="right" vertical="center"/>
      <protection locked="0"/>
    </xf>
    <xf numFmtId="38" fontId="45" fillId="5" borderId="23" xfId="2" applyFont="1" applyFill="1" applyBorder="1" applyAlignment="1" applyProtection="1">
      <alignment horizontal="center" vertical="center" shrinkToFit="1"/>
    </xf>
    <xf numFmtId="38" fontId="45" fillId="5" borderId="40" xfId="2" applyFont="1" applyFill="1" applyBorder="1" applyAlignment="1" applyProtection="1">
      <alignment horizontal="center" vertical="center" shrinkToFit="1"/>
    </xf>
    <xf numFmtId="38" fontId="24" fillId="5" borderId="37" xfId="2" applyFont="1" applyFill="1" applyBorder="1" applyAlignment="1" applyProtection="1">
      <alignment horizontal="center" vertical="center" shrinkToFit="1"/>
    </xf>
    <xf numFmtId="38" fontId="24" fillId="5" borderId="39" xfId="2" applyFont="1" applyFill="1" applyBorder="1" applyAlignment="1" applyProtection="1">
      <alignment horizontal="center" vertical="center" shrinkToFit="1"/>
    </xf>
    <xf numFmtId="38" fontId="21" fillId="0" borderId="82" xfId="2" applyFont="1" applyFill="1" applyBorder="1" applyAlignment="1" applyProtection="1">
      <alignment horizontal="left" vertical="center" shrinkToFit="1"/>
    </xf>
    <xf numFmtId="38" fontId="21" fillId="0" borderId="69" xfId="2" applyFont="1" applyFill="1" applyBorder="1" applyAlignment="1" applyProtection="1">
      <alignment horizontal="left" vertical="center" shrinkToFit="1"/>
    </xf>
    <xf numFmtId="38" fontId="21" fillId="0" borderId="18" xfId="2" applyFont="1" applyFill="1" applyBorder="1" applyAlignment="1" applyProtection="1">
      <alignment horizontal="left" vertical="center" shrinkToFit="1"/>
    </xf>
    <xf numFmtId="38" fontId="4" fillId="0" borderId="71" xfId="2" applyFont="1" applyFill="1" applyBorder="1" applyAlignment="1" applyProtection="1">
      <alignment horizontal="left" vertical="center" shrinkToFit="1"/>
    </xf>
    <xf numFmtId="38" fontId="4" fillId="0" borderId="72" xfId="2" applyFont="1" applyFill="1" applyBorder="1" applyAlignment="1" applyProtection="1">
      <alignment horizontal="left" vertical="center" shrinkToFit="1"/>
    </xf>
    <xf numFmtId="38" fontId="4" fillId="0" borderId="8" xfId="2" applyFont="1" applyFill="1" applyBorder="1" applyAlignment="1" applyProtection="1">
      <alignment horizontal="left" vertical="center" shrinkToFit="1"/>
    </xf>
    <xf numFmtId="38" fontId="36" fillId="0" borderId="26" xfId="2" applyFont="1" applyFill="1" applyBorder="1" applyAlignment="1" applyProtection="1">
      <alignment horizontal="left" vertical="center"/>
    </xf>
    <xf numFmtId="38" fontId="36" fillId="0" borderId="34" xfId="2" applyFont="1" applyFill="1" applyBorder="1" applyAlignment="1" applyProtection="1">
      <alignment horizontal="left" vertical="center"/>
    </xf>
    <xf numFmtId="38" fontId="39" fillId="0" borderId="24" xfId="2" applyFont="1" applyFill="1" applyBorder="1" applyAlignment="1" applyProtection="1">
      <alignment horizontal="left" vertical="center" wrapText="1" shrinkToFit="1"/>
    </xf>
    <xf numFmtId="38" fontId="39" fillId="0" borderId="33" xfId="2" applyFont="1" applyFill="1" applyBorder="1" applyAlignment="1" applyProtection="1">
      <alignment horizontal="left" vertical="center" wrapText="1" shrinkToFit="1"/>
    </xf>
    <xf numFmtId="38" fontId="21" fillId="0" borderId="28" xfId="2" applyFont="1" applyFill="1" applyBorder="1" applyAlignment="1" applyProtection="1">
      <alignment horizontal="left" shrinkToFit="1"/>
    </xf>
    <xf numFmtId="38" fontId="21" fillId="0" borderId="35" xfId="2" applyFont="1" applyFill="1" applyBorder="1" applyAlignment="1" applyProtection="1">
      <alignment horizontal="left" shrinkToFit="1"/>
    </xf>
    <xf numFmtId="38" fontId="36" fillId="0" borderId="24" xfId="2" applyFont="1" applyFill="1" applyBorder="1" applyAlignment="1" applyProtection="1">
      <alignment horizontal="left" vertical="center"/>
    </xf>
    <xf numFmtId="38" fontId="36" fillId="0" borderId="33" xfId="2" applyFont="1" applyFill="1" applyBorder="1" applyAlignment="1" applyProtection="1">
      <alignment horizontal="left" vertical="center"/>
    </xf>
    <xf numFmtId="38" fontId="21" fillId="0" borderId="32" xfId="2" applyFont="1" applyFill="1" applyBorder="1" applyAlignment="1" applyProtection="1">
      <alignment horizontal="right" vertical="top" shrinkToFit="1"/>
    </xf>
    <xf numFmtId="38" fontId="21" fillId="0" borderId="69" xfId="2" applyFont="1" applyFill="1" applyBorder="1" applyAlignment="1" applyProtection="1">
      <alignment horizontal="right" vertical="top" shrinkToFit="1"/>
    </xf>
    <xf numFmtId="38" fontId="21" fillId="0" borderId="80" xfId="2" applyFont="1" applyFill="1" applyBorder="1" applyAlignment="1" applyProtection="1">
      <alignment horizontal="right" vertical="top" shrinkToFit="1"/>
    </xf>
    <xf numFmtId="38" fontId="34" fillId="0" borderId="5" xfId="2" applyFont="1" applyFill="1" applyBorder="1" applyAlignment="1" applyProtection="1">
      <alignment horizontal="center" vertical="center" textRotation="255" shrinkToFit="1"/>
    </xf>
    <xf numFmtId="38" fontId="34" fillId="0" borderId="59" xfId="2" applyFont="1" applyFill="1" applyBorder="1" applyAlignment="1" applyProtection="1">
      <alignment horizontal="center" vertical="center" textRotation="255" shrinkToFit="1"/>
    </xf>
    <xf numFmtId="38" fontId="34" fillId="0" borderId="91" xfId="2" applyFont="1" applyFill="1" applyBorder="1" applyAlignment="1" applyProtection="1">
      <alignment horizontal="center" vertical="center" textRotation="255" shrinkToFit="1"/>
    </xf>
    <xf numFmtId="38" fontId="21" fillId="0" borderId="26" xfId="2" applyFont="1" applyFill="1" applyBorder="1" applyAlignment="1" applyProtection="1">
      <alignment horizontal="left" vertical="top" shrinkToFit="1"/>
    </xf>
    <xf numFmtId="38" fontId="21" fillId="0" borderId="34" xfId="2" applyFont="1" applyFill="1" applyBorder="1" applyAlignment="1" applyProtection="1">
      <alignment horizontal="left" vertical="top" shrinkToFit="1"/>
    </xf>
    <xf numFmtId="38" fontId="21" fillId="0" borderId="68" xfId="2" applyFont="1" applyFill="1" applyBorder="1" applyAlignment="1" applyProtection="1">
      <alignment horizontal="distributed" vertical="top" shrinkToFit="1"/>
    </xf>
    <xf numFmtId="38" fontId="21" fillId="0" borderId="10" xfId="2" applyFont="1" applyFill="1" applyBorder="1" applyAlignment="1" applyProtection="1">
      <alignment horizontal="distributed" vertical="top" shrinkToFit="1"/>
    </xf>
    <xf numFmtId="38" fontId="21" fillId="0" borderId="69" xfId="2" applyFont="1" applyFill="1" applyBorder="1" applyAlignment="1" applyProtection="1">
      <alignment horizontal="distributed" vertical="top" shrinkToFit="1"/>
    </xf>
    <xf numFmtId="38" fontId="21" fillId="0" borderId="18" xfId="2" applyFont="1" applyFill="1" applyBorder="1" applyAlignment="1" applyProtection="1">
      <alignment horizontal="distributed" vertical="top" shrinkToFit="1"/>
    </xf>
    <xf numFmtId="38" fontId="0" fillId="0" borderId="50" xfId="2" applyFont="1" applyFill="1" applyBorder="1" applyAlignment="1" applyProtection="1">
      <alignment horizontal="left" shrinkToFit="1"/>
    </xf>
    <xf numFmtId="38" fontId="1" fillId="0" borderId="20" xfId="2" applyFont="1" applyFill="1" applyBorder="1" applyAlignment="1" applyProtection="1">
      <alignment horizontal="left" shrinkToFit="1"/>
    </xf>
    <xf numFmtId="38" fontId="1" fillId="0" borderId="5" xfId="2" applyFont="1" applyFill="1" applyBorder="1" applyAlignment="1" applyProtection="1">
      <alignment horizontal="left" shrinkToFit="1"/>
    </xf>
    <xf numFmtId="38" fontId="0" fillId="0" borderId="27" xfId="2" applyFont="1" applyFill="1" applyBorder="1" applyAlignment="1" applyProtection="1">
      <alignment horizontal="left" vertical="center" wrapText="1"/>
    </xf>
    <xf numFmtId="38" fontId="1" fillId="0" borderId="68" xfId="2" applyFont="1" applyFill="1" applyBorder="1" applyAlignment="1" applyProtection="1">
      <alignment horizontal="left" vertical="center" wrapText="1"/>
    </xf>
    <xf numFmtId="38" fontId="1" fillId="0" borderId="84" xfId="2" applyFont="1" applyFill="1" applyBorder="1" applyAlignment="1" applyProtection="1">
      <alignment horizontal="left" vertical="center" wrapText="1"/>
    </xf>
    <xf numFmtId="38" fontId="21" fillId="0" borderId="27" xfId="2" applyFont="1" applyFill="1" applyBorder="1" applyAlignment="1" applyProtection="1">
      <alignment horizontal="left" vertical="top" shrinkToFit="1"/>
    </xf>
    <xf numFmtId="38" fontId="21" fillId="0" borderId="68" xfId="2" applyFont="1" applyFill="1" applyBorder="1" applyAlignment="1" applyProtection="1">
      <alignment horizontal="left" vertical="top" shrinkToFit="1"/>
    </xf>
    <xf numFmtId="38" fontId="21" fillId="0" borderId="84" xfId="2" applyFont="1" applyFill="1" applyBorder="1" applyAlignment="1" applyProtection="1">
      <alignment horizontal="left" vertical="top" shrinkToFit="1"/>
    </xf>
    <xf numFmtId="38" fontId="21" fillId="0" borderId="27" xfId="2" applyFont="1" applyFill="1" applyBorder="1" applyAlignment="1" applyProtection="1">
      <alignment horizontal="left" vertical="center" wrapText="1"/>
    </xf>
    <xf numFmtId="38" fontId="21" fillId="0" borderId="68" xfId="2" applyFont="1" applyFill="1" applyBorder="1" applyAlignment="1" applyProtection="1">
      <alignment horizontal="left" vertical="center" wrapText="1"/>
    </xf>
    <xf numFmtId="38" fontId="21" fillId="0" borderId="84" xfId="2" applyFont="1" applyFill="1" applyBorder="1" applyAlignment="1" applyProtection="1">
      <alignment horizontal="left" vertical="center" wrapText="1"/>
    </xf>
    <xf numFmtId="38" fontId="21" fillId="0" borderId="27" xfId="2" applyFont="1" applyFill="1" applyBorder="1" applyAlignment="1" applyProtection="1">
      <alignment horizontal="left" vertical="center" shrinkToFit="1"/>
    </xf>
    <xf numFmtId="38" fontId="21" fillId="0" borderId="84" xfId="2" applyFont="1" applyFill="1" applyBorder="1" applyAlignment="1" applyProtection="1">
      <alignment horizontal="left" vertical="center" shrinkToFit="1"/>
    </xf>
    <xf numFmtId="38" fontId="21" fillId="0" borderId="46" xfId="2" applyFont="1" applyFill="1" applyBorder="1" applyAlignment="1" applyProtection="1">
      <alignment horizontal="distributed" vertical="center" shrinkToFit="1"/>
    </xf>
    <xf numFmtId="177" fontId="41" fillId="0" borderId="53" xfId="2" applyNumberFormat="1" applyFont="1" applyFill="1" applyBorder="1" applyAlignment="1" applyProtection="1">
      <alignment horizontal="right" vertical="center"/>
    </xf>
    <xf numFmtId="38" fontId="42" fillId="0" borderId="53" xfId="2" applyFont="1" applyFill="1" applyBorder="1" applyAlignment="1" applyProtection="1">
      <alignment horizontal="right" vertical="center"/>
      <protection locked="0"/>
    </xf>
    <xf numFmtId="38" fontId="0" fillId="0" borderId="32" xfId="2" applyFont="1" applyFill="1" applyBorder="1" applyAlignment="1" applyProtection="1">
      <alignment horizontal="right" vertical="top" shrinkToFit="1"/>
    </xf>
    <xf numFmtId="38" fontId="1" fillId="0" borderId="69" xfId="2" applyFont="1" applyFill="1" applyBorder="1" applyAlignment="1" applyProtection="1">
      <alignment horizontal="right" vertical="top" shrinkToFit="1"/>
    </xf>
    <xf numFmtId="38" fontId="1" fillId="0" borderId="80" xfId="2" applyFont="1" applyFill="1" applyBorder="1" applyAlignment="1" applyProtection="1">
      <alignment horizontal="right" vertical="top" shrinkToFit="1"/>
    </xf>
    <xf numFmtId="38" fontId="21" fillId="0" borderId="70" xfId="2" applyFont="1" applyFill="1" applyBorder="1" applyAlignment="1" applyProtection="1">
      <alignment horizontal="distributed" shrinkToFit="1"/>
    </xf>
    <xf numFmtId="38" fontId="21" fillId="0" borderId="13" xfId="2" applyFont="1" applyFill="1" applyBorder="1" applyAlignment="1" applyProtection="1">
      <alignment horizontal="distributed" shrinkToFit="1"/>
    </xf>
    <xf numFmtId="177" fontId="47" fillId="0" borderId="26" xfId="2" applyNumberFormat="1" applyFont="1" applyFill="1" applyBorder="1" applyAlignment="1" applyProtection="1">
      <alignment horizontal="right" vertical="center"/>
    </xf>
    <xf numFmtId="38" fontId="48" fillId="0" borderId="26" xfId="2" applyFont="1" applyFill="1" applyBorder="1" applyAlignment="1" applyProtection="1">
      <alignment horizontal="right" vertical="center"/>
      <protection locked="0"/>
    </xf>
    <xf numFmtId="38" fontId="60" fillId="0" borderId="72" xfId="2" applyFont="1" applyFill="1" applyBorder="1" applyAlignment="1" applyProtection="1">
      <alignment horizontal="center" vertical="center" textRotation="255" shrinkToFit="1"/>
    </xf>
    <xf numFmtId="38" fontId="36" fillId="0" borderId="26" xfId="2" applyFont="1" applyFill="1" applyBorder="1" applyAlignment="1" applyProtection="1">
      <alignment horizontal="right" vertical="center" shrinkToFit="1"/>
    </xf>
    <xf numFmtId="38" fontId="36" fillId="0" borderId="34" xfId="2" applyFont="1" applyFill="1" applyBorder="1" applyAlignment="1" applyProtection="1">
      <alignment horizontal="right" vertical="center" shrinkToFit="1"/>
    </xf>
    <xf numFmtId="38" fontId="21" fillId="0" borderId="26" xfId="2" applyFont="1" applyFill="1" applyBorder="1" applyAlignment="1" applyProtection="1">
      <alignment vertical="center" wrapText="1"/>
    </xf>
    <xf numFmtId="38" fontId="21" fillId="0" borderId="34" xfId="2" applyFont="1" applyFill="1" applyBorder="1" applyAlignment="1" applyProtection="1">
      <alignment vertical="center" wrapText="1"/>
    </xf>
    <xf numFmtId="38" fontId="11" fillId="0" borderId="68" xfId="2" applyFont="1" applyFill="1" applyBorder="1" applyAlignment="1" applyProtection="1">
      <alignment horizontal="distributed" vertical="center" shrinkToFit="1"/>
    </xf>
    <xf numFmtId="38" fontId="11" fillId="0" borderId="10" xfId="2" applyFont="1" applyFill="1" applyBorder="1" applyAlignment="1" applyProtection="1">
      <alignment horizontal="distributed" vertical="center" shrinkToFit="1"/>
    </xf>
    <xf numFmtId="38" fontId="4" fillId="0" borderId="69" xfId="2" applyFont="1" applyFill="1" applyBorder="1" applyAlignment="1" applyProtection="1">
      <alignment horizontal="right" vertical="center" shrinkToFit="1"/>
    </xf>
    <xf numFmtId="38" fontId="4" fillId="0" borderId="68" xfId="2" applyFont="1" applyFill="1" applyBorder="1" applyAlignment="1" applyProtection="1">
      <alignment horizontal="right" vertical="center" shrinkToFit="1"/>
    </xf>
    <xf numFmtId="38" fontId="4" fillId="0" borderId="85" xfId="2" applyFont="1" applyFill="1" applyBorder="1" applyAlignment="1" applyProtection="1">
      <alignment horizontal="right" vertical="center" shrinkToFit="1"/>
    </xf>
    <xf numFmtId="38" fontId="4" fillId="0" borderId="10" xfId="2" applyFont="1" applyFill="1" applyBorder="1" applyAlignment="1" applyProtection="1">
      <alignment horizontal="right" vertical="center" shrinkToFit="1"/>
    </xf>
    <xf numFmtId="38" fontId="4" fillId="0" borderId="18" xfId="2" applyFont="1" applyFill="1" applyBorder="1" applyAlignment="1" applyProtection="1">
      <alignment horizontal="right" vertical="center" shrinkToFit="1"/>
    </xf>
    <xf numFmtId="38" fontId="60" fillId="0" borderId="20" xfId="2" applyFont="1" applyFill="1" applyBorder="1" applyAlignment="1" applyProtection="1">
      <alignment horizontal="center" vertical="center" textRotation="255" shrinkToFit="1"/>
    </xf>
    <xf numFmtId="38" fontId="60" fillId="0" borderId="0" xfId="2" applyFont="1" applyFill="1" applyBorder="1" applyAlignment="1" applyProtection="1">
      <alignment horizontal="center" vertical="center" textRotation="255" shrinkToFit="1"/>
    </xf>
    <xf numFmtId="38" fontId="1" fillId="0" borderId="31" xfId="2" applyFont="1" applyFill="1" applyBorder="1" applyAlignment="1" applyProtection="1">
      <alignment vertical="center" wrapText="1"/>
    </xf>
    <xf numFmtId="38" fontId="1" fillId="0" borderId="36" xfId="2" applyFont="1" applyFill="1" applyBorder="1" applyAlignment="1" applyProtection="1">
      <alignment vertical="center" wrapText="1"/>
    </xf>
    <xf numFmtId="38" fontId="53" fillId="0" borderId="26" xfId="2" applyFont="1" applyFill="1" applyBorder="1" applyAlignment="1" applyProtection="1">
      <alignment horizontal="left" vertical="center" wrapText="1"/>
    </xf>
    <xf numFmtId="38" fontId="53" fillId="0" borderId="34" xfId="2" applyFont="1" applyFill="1" applyBorder="1" applyAlignment="1" applyProtection="1">
      <alignment horizontal="left" vertical="center" wrapText="1"/>
    </xf>
    <xf numFmtId="38" fontId="53" fillId="0" borderId="27" xfId="2" applyFont="1" applyFill="1" applyBorder="1" applyAlignment="1" applyProtection="1">
      <alignment horizontal="left" vertical="center" wrapText="1"/>
    </xf>
    <xf numFmtId="38" fontId="53" fillId="0" borderId="68" xfId="2" applyFont="1" applyFill="1" applyBorder="1" applyAlignment="1" applyProtection="1">
      <alignment horizontal="left" vertical="center" wrapText="1"/>
    </xf>
    <xf numFmtId="38" fontId="53" fillId="0" borderId="84" xfId="2" applyFont="1" applyFill="1" applyBorder="1" applyAlignment="1" applyProtection="1">
      <alignment horizontal="left" vertical="center" wrapText="1"/>
    </xf>
    <xf numFmtId="38" fontId="21" fillId="0" borderId="27" xfId="2" applyFont="1" applyFill="1" applyBorder="1" applyAlignment="1" applyProtection="1">
      <alignment vertical="center" wrapText="1"/>
    </xf>
    <xf numFmtId="38" fontId="21" fillId="0" borderId="68" xfId="2" applyFont="1" applyFill="1" applyBorder="1" applyAlignment="1" applyProtection="1">
      <alignment vertical="center" wrapText="1"/>
    </xf>
    <xf numFmtId="38" fontId="21" fillId="0" borderId="84" xfId="2" applyFont="1" applyFill="1" applyBorder="1" applyAlignment="1" applyProtection="1">
      <alignment vertical="center" wrapText="1"/>
    </xf>
    <xf numFmtId="38" fontId="21" fillId="5" borderId="22" xfId="2" applyFont="1" applyFill="1" applyBorder="1" applyAlignment="1" applyProtection="1">
      <alignment vertical="center" shrinkToFit="1"/>
    </xf>
    <xf numFmtId="38" fontId="21" fillId="5" borderId="44" xfId="2" applyFont="1" applyFill="1" applyBorder="1" applyAlignment="1" applyProtection="1">
      <alignment vertical="center" shrinkToFit="1"/>
    </xf>
    <xf numFmtId="38" fontId="38" fillId="5" borderId="41" xfId="2" applyFont="1" applyFill="1" applyBorder="1" applyAlignment="1" applyProtection="1">
      <alignment horizontal="center" vertical="center" shrinkToFit="1"/>
    </xf>
    <xf numFmtId="38" fontId="38" fillId="5" borderId="43" xfId="2" applyFont="1" applyFill="1" applyBorder="1" applyAlignment="1" applyProtection="1">
      <alignment horizontal="center" vertical="center" shrinkToFit="1"/>
    </xf>
    <xf numFmtId="0" fontId="56" fillId="0" borderId="56" xfId="2" applyNumberFormat="1" applyFont="1" applyFill="1" applyBorder="1" applyAlignment="1" applyProtection="1">
      <alignment horizontal="center" vertical="center" shrinkToFit="1"/>
    </xf>
    <xf numFmtId="0" fontId="56" fillId="0" borderId="20" xfId="2" applyNumberFormat="1" applyFont="1" applyFill="1" applyBorder="1" applyAlignment="1" applyProtection="1">
      <alignment horizontal="center" vertical="center" shrinkToFit="1"/>
    </xf>
    <xf numFmtId="0" fontId="56" fillId="0" borderId="5" xfId="2" applyNumberFormat="1" applyFont="1" applyFill="1" applyBorder="1" applyAlignment="1" applyProtection="1">
      <alignment horizontal="center" vertical="center" shrinkToFit="1"/>
    </xf>
    <xf numFmtId="38" fontId="6" fillId="0" borderId="68" xfId="2" applyFont="1" applyFill="1" applyBorder="1" applyAlignment="1" applyProtection="1">
      <alignment horizontal="distributed" vertical="center" shrinkToFit="1"/>
    </xf>
    <xf numFmtId="38" fontId="6" fillId="0" borderId="10" xfId="2" applyFont="1" applyFill="1" applyBorder="1" applyAlignment="1" applyProtection="1">
      <alignment horizontal="distributed" vertical="center" shrinkToFit="1"/>
    </xf>
    <xf numFmtId="38" fontId="36" fillId="0" borderId="68" xfId="2" applyFont="1" applyFill="1" applyBorder="1" applyAlignment="1" applyProtection="1">
      <alignment horizontal="distributed" vertical="center" shrinkToFit="1"/>
    </xf>
    <xf numFmtId="38" fontId="36" fillId="0" borderId="10" xfId="2" applyFont="1" applyFill="1" applyBorder="1" applyAlignment="1" applyProtection="1">
      <alignment horizontal="distributed" vertical="center" shrinkToFit="1"/>
    </xf>
    <xf numFmtId="188" fontId="18" fillId="0" borderId="5" xfId="0" applyNumberFormat="1" applyFont="1" applyFill="1" applyBorder="1" applyAlignment="1" applyProtection="1">
      <alignment horizontal="center" vertical="center" shrinkToFit="1"/>
    </xf>
    <xf numFmtId="188" fontId="18" fillId="0" borderId="2" xfId="0" applyNumberFormat="1" applyFont="1" applyFill="1" applyBorder="1" applyAlignment="1" applyProtection="1">
      <alignment horizontal="center" vertical="center" shrinkToFit="1"/>
    </xf>
    <xf numFmtId="38" fontId="21" fillId="0" borderId="24" xfId="2" applyFont="1" applyFill="1" applyBorder="1" applyAlignment="1" applyProtection="1">
      <alignment vertical="center" wrapText="1"/>
    </xf>
    <xf numFmtId="38" fontId="21" fillId="0" borderId="33" xfId="2" applyFont="1" applyFill="1" applyBorder="1" applyAlignment="1" applyProtection="1">
      <alignment vertical="center" wrapText="1"/>
    </xf>
    <xf numFmtId="38" fontId="11" fillId="0" borderId="70" xfId="2" applyFont="1" applyFill="1" applyBorder="1" applyAlignment="1" applyProtection="1">
      <alignment horizontal="distributed" vertical="center" shrinkToFit="1"/>
    </xf>
    <xf numFmtId="38" fontId="11" fillId="0" borderId="13" xfId="2" applyFont="1" applyFill="1" applyBorder="1" applyAlignment="1" applyProtection="1">
      <alignment horizontal="distributed" vertical="center" shrinkToFit="1"/>
    </xf>
    <xf numFmtId="38" fontId="0" fillId="0" borderId="28" xfId="2" applyFont="1" applyFill="1" applyBorder="1" applyAlignment="1" applyProtection="1">
      <alignment vertical="center" wrapText="1"/>
    </xf>
    <xf numFmtId="38" fontId="1" fillId="0" borderId="28" xfId="2" applyFont="1" applyFill="1" applyBorder="1" applyAlignment="1" applyProtection="1">
      <alignment vertical="center" wrapText="1"/>
    </xf>
    <xf numFmtId="38" fontId="1" fillId="0" borderId="35" xfId="2" applyFont="1" applyFill="1" applyBorder="1" applyAlignment="1" applyProtection="1">
      <alignment vertical="center" wrapText="1"/>
    </xf>
    <xf numFmtId="38" fontId="36" fillId="0" borderId="31" xfId="2" applyFont="1" applyFill="1" applyBorder="1" applyAlignment="1" applyProtection="1">
      <alignment horizontal="right" vertical="center" shrinkToFit="1"/>
    </xf>
    <xf numFmtId="38" fontId="36" fillId="0" borderId="36" xfId="2" applyFont="1" applyFill="1" applyBorder="1" applyAlignment="1" applyProtection="1">
      <alignment horizontal="right" vertical="center" shrinkToFit="1"/>
    </xf>
    <xf numFmtId="38" fontId="36" fillId="0" borderId="52" xfId="2" applyFont="1" applyFill="1" applyBorder="1" applyAlignment="1" applyProtection="1">
      <alignment horizontal="right" vertical="center" shrinkToFit="1"/>
    </xf>
    <xf numFmtId="38" fontId="36" fillId="0" borderId="55" xfId="2" applyFont="1" applyFill="1" applyBorder="1" applyAlignment="1" applyProtection="1">
      <alignment horizontal="right" vertical="center" shrinkToFit="1"/>
    </xf>
    <xf numFmtId="183" fontId="62" fillId="2" borderId="86" xfId="2" applyNumberFormat="1" applyFont="1" applyFill="1" applyBorder="1" applyAlignment="1" applyProtection="1">
      <alignment horizontal="center" vertical="center" shrinkToFit="1"/>
    </xf>
    <xf numFmtId="183" fontId="62" fillId="2" borderId="70" xfId="2" applyNumberFormat="1" applyFont="1" applyFill="1" applyBorder="1" applyAlignment="1" applyProtection="1">
      <alignment horizontal="center" vertical="center" shrinkToFit="1"/>
    </xf>
    <xf numFmtId="183" fontId="62" fillId="2" borderId="83" xfId="2" applyNumberFormat="1" applyFont="1" applyFill="1" applyBorder="1" applyAlignment="1" applyProtection="1">
      <alignment horizontal="center" vertical="center" shrinkToFit="1"/>
    </xf>
    <xf numFmtId="184" fontId="50" fillId="2" borderId="13" xfId="2" applyNumberFormat="1" applyFont="1" applyFill="1" applyBorder="1" applyAlignment="1" applyProtection="1">
      <alignment horizontal="center" vertical="center" shrinkToFit="1"/>
    </xf>
    <xf numFmtId="184" fontId="50" fillId="2" borderId="28" xfId="2" applyNumberFormat="1" applyFont="1" applyFill="1" applyBorder="1" applyAlignment="1" applyProtection="1">
      <alignment horizontal="center" vertical="center" shrinkToFit="1"/>
    </xf>
    <xf numFmtId="184" fontId="50" fillId="2" borderId="29" xfId="2" applyNumberFormat="1" applyFont="1" applyFill="1" applyBorder="1" applyAlignment="1" applyProtection="1">
      <alignment horizontal="center" vertical="center" shrinkToFit="1"/>
    </xf>
    <xf numFmtId="182" fontId="50" fillId="2" borderId="13" xfId="2" applyNumberFormat="1" applyFont="1" applyFill="1" applyBorder="1" applyAlignment="1" applyProtection="1">
      <alignment horizontal="center" vertical="center" shrinkToFit="1"/>
    </xf>
    <xf numFmtId="0" fontId="0" fillId="0" borderId="70" xfId="0" applyBorder="1"/>
    <xf numFmtId="0" fontId="0" fillId="0" borderId="83" xfId="0" applyBorder="1"/>
    <xf numFmtId="180" fontId="50" fillId="2" borderId="70" xfId="2" applyNumberFormat="1" applyFont="1" applyFill="1" applyBorder="1" applyAlignment="1" applyProtection="1">
      <alignment horizontal="center" vertical="center" shrinkToFit="1"/>
    </xf>
    <xf numFmtId="38" fontId="4" fillId="0" borderId="72" xfId="2" applyFont="1" applyFill="1" applyBorder="1" applyAlignment="1" applyProtection="1">
      <alignment horizontal="right" vertical="center" shrinkToFit="1"/>
    </xf>
    <xf numFmtId="38" fontId="4" fillId="0" borderId="8" xfId="2" applyFont="1" applyFill="1" applyBorder="1" applyAlignment="1" applyProtection="1">
      <alignment horizontal="right" vertical="center" shrinkToFit="1"/>
    </xf>
    <xf numFmtId="38" fontId="4" fillId="0" borderId="19" xfId="2" applyFont="1" applyFill="1" applyBorder="1" applyAlignment="1" applyProtection="1">
      <alignment horizontal="right" vertical="center" shrinkToFit="1"/>
    </xf>
    <xf numFmtId="38" fontId="52" fillId="5" borderId="22" xfId="2" applyFont="1" applyFill="1" applyBorder="1" applyAlignment="1" applyProtection="1">
      <alignment horizontal="center" vertical="center" shrinkToFit="1"/>
    </xf>
    <xf numFmtId="38" fontId="52" fillId="5" borderId="44" xfId="2" applyFont="1" applyFill="1" applyBorder="1" applyAlignment="1" applyProtection="1">
      <alignment horizontal="center" vertical="center" shrinkToFit="1"/>
    </xf>
    <xf numFmtId="38" fontId="4" fillId="0" borderId="68" xfId="2" applyFont="1" applyFill="1" applyBorder="1" applyAlignment="1" applyProtection="1">
      <alignment horizontal="distributed" vertical="center" shrinkToFit="1"/>
    </xf>
    <xf numFmtId="38" fontId="4" fillId="0" borderId="10" xfId="2" applyFont="1" applyFill="1" applyBorder="1" applyAlignment="1" applyProtection="1">
      <alignment horizontal="distributed" vertical="center" shrinkToFit="1"/>
    </xf>
    <xf numFmtId="38" fontId="1" fillId="0" borderId="27" xfId="2" applyFont="1" applyFill="1" applyBorder="1" applyAlignment="1" applyProtection="1">
      <alignment vertical="center" wrapText="1"/>
    </xf>
    <xf numFmtId="38" fontId="1" fillId="0" borderId="68" xfId="2" applyFont="1" applyFill="1" applyBorder="1" applyAlignment="1" applyProtection="1">
      <alignment vertical="center" wrapText="1"/>
    </xf>
    <xf numFmtId="38" fontId="1" fillId="0" borderId="84" xfId="2" applyFont="1" applyFill="1" applyBorder="1" applyAlignment="1" applyProtection="1">
      <alignment vertical="center" wrapText="1"/>
    </xf>
    <xf numFmtId="38" fontId="21" fillId="0" borderId="50" xfId="2" applyFont="1" applyFill="1" applyBorder="1" applyAlignment="1" applyProtection="1">
      <alignment vertical="center" wrapText="1"/>
    </xf>
    <xf numFmtId="38" fontId="21" fillId="0" borderId="20" xfId="2" applyFont="1" applyFill="1" applyBorder="1" applyAlignment="1" applyProtection="1">
      <alignment vertical="center" wrapText="1"/>
    </xf>
    <xf numFmtId="38" fontId="21" fillId="0" borderId="5" xfId="2" applyFont="1" applyFill="1" applyBorder="1" applyAlignment="1" applyProtection="1">
      <alignment vertical="center" wrapText="1"/>
    </xf>
    <xf numFmtId="179" fontId="50" fillId="2" borderId="11" xfId="2" applyNumberFormat="1" applyFont="1" applyFill="1" applyBorder="1" applyAlignment="1" applyProtection="1">
      <alignment horizontal="center" vertical="center" shrinkToFit="1"/>
    </xf>
    <xf numFmtId="179" fontId="50" fillId="2" borderId="28" xfId="2" applyNumberFormat="1" applyFont="1" applyFill="1" applyBorder="1" applyAlignment="1" applyProtection="1">
      <alignment horizontal="center" vertical="center"/>
    </xf>
    <xf numFmtId="179" fontId="50" fillId="2" borderId="28" xfId="2" applyNumberFormat="1" applyFont="1" applyFill="1" applyBorder="1" applyAlignment="1" applyProtection="1">
      <alignment horizontal="center" vertical="center" shrinkToFit="1"/>
    </xf>
    <xf numFmtId="179" fontId="50" fillId="2" borderId="35" xfId="2" applyNumberFormat="1" applyFont="1" applyFill="1" applyBorder="1" applyAlignment="1" applyProtection="1">
      <alignment horizontal="center" vertical="center" shrinkToFit="1"/>
    </xf>
    <xf numFmtId="181" fontId="50" fillId="2" borderId="11" xfId="2" applyNumberFormat="1" applyFont="1" applyFill="1" applyBorder="1" applyAlignment="1" applyProtection="1">
      <alignment horizontal="center" vertical="center" shrinkToFit="1"/>
    </xf>
    <xf numFmtId="181" fontId="50" fillId="2" borderId="28" xfId="2" applyNumberFormat="1" applyFont="1" applyFill="1" applyBorder="1" applyAlignment="1" applyProtection="1">
      <alignment horizontal="center" vertical="center" shrinkToFit="1"/>
    </xf>
    <xf numFmtId="181" fontId="50" fillId="2" borderId="35" xfId="2" applyNumberFormat="1" applyFont="1" applyFill="1" applyBorder="1" applyAlignment="1" applyProtection="1">
      <alignment horizontal="center" vertical="center" shrinkToFit="1"/>
    </xf>
  </cellXfs>
  <cellStyles count="8">
    <cellStyle name="ハイパーリンク" xfId="1" builtinId="8"/>
    <cellStyle name="桁区切り" xfId="2" builtinId="6"/>
    <cellStyle name="通貨" xfId="3" builtinId="7"/>
    <cellStyle name="標準" xfId="0" builtinId="0"/>
    <cellStyle name="標準_Ehime" xfId="4" xr:uid="{00000000-0005-0000-0000-000004000000}"/>
    <cellStyle name="標準_Kagawa" xfId="5" xr:uid="{00000000-0005-0000-0000-000005000000}"/>
    <cellStyle name="標準_Kouchi" xfId="6" xr:uid="{00000000-0005-0000-0000-000006000000}"/>
    <cellStyle name="標準_tokushima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AFFE7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18</xdr:col>
      <xdr:colOff>9525</xdr:colOff>
      <xdr:row>24</xdr:row>
      <xdr:rowOff>0</xdr:rowOff>
    </xdr:to>
    <xdr:sp macro="" textlink="">
      <xdr:nvSpPr>
        <xdr:cNvPr id="11731" name="AutoShape 3">
          <a:extLst>
            <a:ext uri="{FF2B5EF4-FFF2-40B4-BE49-F238E27FC236}">
              <a16:creationId xmlns:a16="http://schemas.microsoft.com/office/drawing/2014/main" id="{00000000-0008-0000-0000-0000D32D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12763500" cy="4695825"/>
        </a:xfrm>
        <a:prstGeom prst="roundRect">
          <a:avLst>
            <a:gd name="adj" fmla="val 263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18</xdr:col>
      <xdr:colOff>9525</xdr:colOff>
      <xdr:row>34</xdr:row>
      <xdr:rowOff>0</xdr:rowOff>
    </xdr:to>
    <xdr:sp macro="" textlink="">
      <xdr:nvSpPr>
        <xdr:cNvPr id="11732" name="AutoShape 4">
          <a:extLst>
            <a:ext uri="{FF2B5EF4-FFF2-40B4-BE49-F238E27FC236}">
              <a16:creationId xmlns:a16="http://schemas.microsoft.com/office/drawing/2014/main" id="{00000000-0008-0000-0000-0000D42D0000}"/>
            </a:ext>
          </a:extLst>
        </xdr:cNvPr>
        <xdr:cNvSpPr>
          <a:spLocks noChangeArrowheads="1"/>
        </xdr:cNvSpPr>
      </xdr:nvSpPr>
      <xdr:spPr bwMode="auto">
        <a:xfrm>
          <a:off x="0" y="6429375"/>
          <a:ext cx="12763500" cy="2066925"/>
        </a:xfrm>
        <a:prstGeom prst="roundRect">
          <a:avLst>
            <a:gd name="adj" fmla="val 519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17</xdr:col>
      <xdr:colOff>876300</xdr:colOff>
      <xdr:row>4</xdr:row>
      <xdr:rowOff>9525</xdr:rowOff>
    </xdr:to>
    <xdr:sp macro="" textlink="">
      <xdr:nvSpPr>
        <xdr:cNvPr id="11733" name="AutoShape 4">
          <a:extLst>
            <a:ext uri="{FF2B5EF4-FFF2-40B4-BE49-F238E27FC236}">
              <a16:creationId xmlns:a16="http://schemas.microsoft.com/office/drawing/2014/main" id="{00000000-0008-0000-0000-0000D52D0000}"/>
            </a:ext>
          </a:extLst>
        </xdr:cNvPr>
        <xdr:cNvSpPr>
          <a:spLocks noChangeArrowheads="1"/>
        </xdr:cNvSpPr>
      </xdr:nvSpPr>
      <xdr:spPr bwMode="auto">
        <a:xfrm>
          <a:off x="0" y="342900"/>
          <a:ext cx="12744450" cy="600075"/>
        </a:xfrm>
        <a:prstGeom prst="roundRect">
          <a:avLst>
            <a:gd name="adj" fmla="val 16667"/>
          </a:avLst>
        </a:prstGeom>
        <a:noFill/>
        <a:ln w="2857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104775</xdr:rowOff>
    </xdr:from>
    <xdr:to>
      <xdr:col>0</xdr:col>
      <xdr:colOff>104775</xdr:colOff>
      <xdr:row>16</xdr:row>
      <xdr:rowOff>133350</xdr:rowOff>
    </xdr:to>
    <xdr:sp macro="" textlink="">
      <xdr:nvSpPr>
        <xdr:cNvPr id="2662" name="Text Box 1">
          <a:extLst>
            <a:ext uri="{FF2B5EF4-FFF2-40B4-BE49-F238E27FC236}">
              <a16:creationId xmlns:a16="http://schemas.microsoft.com/office/drawing/2014/main" id="{00000000-0008-0000-0100-0000660A0000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2663" name="AutoShape 34">
          <a:extLst>
            <a:ext uri="{FF2B5EF4-FFF2-40B4-BE49-F238E27FC236}">
              <a16:creationId xmlns:a16="http://schemas.microsoft.com/office/drawing/2014/main" id="{00000000-0008-0000-0100-0000670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633537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28575</xdr:colOff>
      <xdr:row>3</xdr:row>
      <xdr:rowOff>171450</xdr:rowOff>
    </xdr:from>
    <xdr:to>
      <xdr:col>25</xdr:col>
      <xdr:colOff>0</xdr:colOff>
      <xdr:row>8</xdr:row>
      <xdr:rowOff>133350</xdr:rowOff>
    </xdr:to>
    <xdr:sp macro="" textlink="">
      <xdr:nvSpPr>
        <xdr:cNvPr id="2132" name="AutoShape 36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>
          <a:spLocks noChangeArrowheads="1"/>
        </xdr:cNvSpPr>
      </xdr:nvSpPr>
      <xdr:spPr bwMode="auto">
        <a:xfrm>
          <a:off x="15859125" y="885825"/>
          <a:ext cx="352425" cy="11715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徳島①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9525</xdr:colOff>
      <xdr:row>47</xdr:row>
      <xdr:rowOff>0</xdr:rowOff>
    </xdr:to>
    <xdr:sp macro="" textlink="">
      <xdr:nvSpPr>
        <xdr:cNvPr id="2665" name="AutoShape 35">
          <a:extLst>
            <a:ext uri="{FF2B5EF4-FFF2-40B4-BE49-F238E27FC236}">
              <a16:creationId xmlns:a16="http://schemas.microsoft.com/office/drawing/2014/main" id="{00000000-0008-0000-0100-0000690A0000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16344900" cy="11077575"/>
        </a:xfrm>
        <a:prstGeom prst="roundRect">
          <a:avLst>
            <a:gd name="adj" fmla="val 1236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8639" name="AutoShape 12">
          <a:extLst>
            <a:ext uri="{FF2B5EF4-FFF2-40B4-BE49-F238E27FC236}">
              <a16:creationId xmlns:a16="http://schemas.microsoft.com/office/drawing/2014/main" id="{00000000-0008-0000-0200-0000B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24952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9525</xdr:colOff>
      <xdr:row>49</xdr:row>
      <xdr:rowOff>0</xdr:rowOff>
    </xdr:to>
    <xdr:sp macro="" textlink="">
      <xdr:nvSpPr>
        <xdr:cNvPr id="8640" name="AutoShape 13">
          <a:extLst>
            <a:ext uri="{FF2B5EF4-FFF2-40B4-BE49-F238E27FC236}">
              <a16:creationId xmlns:a16="http://schemas.microsoft.com/office/drawing/2014/main" id="{00000000-0008-0000-0200-0000C0210000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15259050" cy="9648825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28575</xdr:colOff>
      <xdr:row>10</xdr:row>
      <xdr:rowOff>9525</xdr:rowOff>
    </xdr:from>
    <xdr:to>
      <xdr:col>24</xdr:col>
      <xdr:colOff>371475</xdr:colOff>
      <xdr:row>16</xdr:row>
      <xdr:rowOff>82656</xdr:rowOff>
    </xdr:to>
    <xdr:sp macro="" textlink="">
      <xdr:nvSpPr>
        <xdr:cNvPr id="8206" name="AutoShape 14">
          <a:extLst>
            <a:ext uri="{FF2B5EF4-FFF2-40B4-BE49-F238E27FC236}">
              <a16:creationId xmlns:a16="http://schemas.microsoft.com/office/drawing/2014/main" id="{00000000-0008-0000-0200-00000E200000}"/>
            </a:ext>
          </a:extLst>
        </xdr:cNvPr>
        <xdr:cNvSpPr>
          <a:spLocks noChangeArrowheads="1"/>
        </xdr:cNvSpPr>
      </xdr:nvSpPr>
      <xdr:spPr bwMode="auto">
        <a:xfrm>
          <a:off x="11801475" y="1981200"/>
          <a:ext cx="342900" cy="11715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600" b="1" i="0" strike="noStrike">
              <a:solidFill>
                <a:srgbClr val="3366FF"/>
              </a:solidFill>
              <a:latin typeface="ＭＳ Ｐ明朝"/>
              <a:ea typeface="ＭＳ Ｐ明朝"/>
            </a:rPr>
            <a:t>徳島②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24</xdr:col>
      <xdr:colOff>13606</xdr:colOff>
      <xdr:row>1</xdr:row>
      <xdr:rowOff>371475</xdr:rowOff>
    </xdr:to>
    <xdr:sp macro="" textlink="">
      <xdr:nvSpPr>
        <xdr:cNvPr id="10680" name="AutoShape 5">
          <a:extLst>
            <a:ext uri="{FF2B5EF4-FFF2-40B4-BE49-F238E27FC236}">
              <a16:creationId xmlns:a16="http://schemas.microsoft.com/office/drawing/2014/main" id="{00000000-0008-0000-0300-0000B8290000}"/>
            </a:ext>
          </a:extLst>
        </xdr:cNvPr>
        <xdr:cNvSpPr>
          <a:spLocks noChangeArrowheads="1"/>
        </xdr:cNvSpPr>
      </xdr:nvSpPr>
      <xdr:spPr bwMode="auto">
        <a:xfrm>
          <a:off x="9524" y="0"/>
          <a:ext cx="14849475" cy="6572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9525</xdr:colOff>
      <xdr:row>46</xdr:row>
      <xdr:rowOff>0</xdr:rowOff>
    </xdr:to>
    <xdr:sp macro="" textlink="">
      <xdr:nvSpPr>
        <xdr:cNvPr id="10681" name="AutoShape 6">
          <a:extLst>
            <a:ext uri="{FF2B5EF4-FFF2-40B4-BE49-F238E27FC236}">
              <a16:creationId xmlns:a16="http://schemas.microsoft.com/office/drawing/2014/main" id="{00000000-0008-0000-0300-0000B9290000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14792325" cy="9058275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28575</xdr:colOff>
      <xdr:row>18</xdr:row>
      <xdr:rowOff>104775</xdr:rowOff>
    </xdr:from>
    <xdr:to>
      <xdr:col>24</xdr:col>
      <xdr:colOff>371475</xdr:colOff>
      <xdr:row>24</xdr:row>
      <xdr:rowOff>180975</xdr:rowOff>
    </xdr:to>
    <xdr:sp macro="" textlink="">
      <xdr:nvSpPr>
        <xdr:cNvPr id="10247" name="AutoShape 7">
          <a:extLst>
            <a:ext uri="{FF2B5EF4-FFF2-40B4-BE49-F238E27FC236}">
              <a16:creationId xmlns:a16="http://schemas.microsoft.com/office/drawing/2014/main" id="{00000000-0008-0000-0300-000007280000}"/>
            </a:ext>
          </a:extLst>
        </xdr:cNvPr>
        <xdr:cNvSpPr>
          <a:spLocks noChangeArrowheads="1"/>
        </xdr:cNvSpPr>
      </xdr:nvSpPr>
      <xdr:spPr bwMode="auto">
        <a:xfrm>
          <a:off x="11801475" y="3486150"/>
          <a:ext cx="342900" cy="11715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600" b="1" i="0" strike="noStrike">
              <a:solidFill>
                <a:srgbClr val="3366FF"/>
              </a:solidFill>
              <a:latin typeface="ＭＳ Ｐ明朝"/>
              <a:ea typeface="ＭＳ Ｐ明朝"/>
            </a:rPr>
            <a:t>徳島③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142875</xdr:rowOff>
    </xdr:from>
    <xdr:to>
      <xdr:col>2</xdr:col>
      <xdr:colOff>66675</xdr:colOff>
      <xdr:row>12</xdr:row>
      <xdr:rowOff>142875</xdr:rowOff>
    </xdr:to>
    <xdr:sp macro="" textlink="">
      <xdr:nvSpPr>
        <xdr:cNvPr id="10184" name="Line 13">
          <a:extLst>
            <a:ext uri="{FF2B5EF4-FFF2-40B4-BE49-F238E27FC236}">
              <a16:creationId xmlns:a16="http://schemas.microsoft.com/office/drawing/2014/main" id="{00000000-0008-0000-0400-0000C8270000}"/>
            </a:ext>
          </a:extLst>
        </xdr:cNvPr>
        <xdr:cNvSpPr>
          <a:spLocks noChangeShapeType="1"/>
        </xdr:cNvSpPr>
      </xdr:nvSpPr>
      <xdr:spPr bwMode="auto">
        <a:xfrm>
          <a:off x="1276350" y="39719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142875</xdr:rowOff>
    </xdr:from>
    <xdr:to>
      <xdr:col>2</xdr:col>
      <xdr:colOff>76200</xdr:colOff>
      <xdr:row>15</xdr:row>
      <xdr:rowOff>142875</xdr:rowOff>
    </xdr:to>
    <xdr:sp macro="" textlink="">
      <xdr:nvSpPr>
        <xdr:cNvPr id="10185" name="Line 14">
          <a:extLst>
            <a:ext uri="{FF2B5EF4-FFF2-40B4-BE49-F238E27FC236}">
              <a16:creationId xmlns:a16="http://schemas.microsoft.com/office/drawing/2014/main" id="{00000000-0008-0000-0400-0000C9270000}"/>
            </a:ext>
          </a:extLst>
        </xdr:cNvPr>
        <xdr:cNvSpPr>
          <a:spLocks noChangeShapeType="1"/>
        </xdr:cNvSpPr>
      </xdr:nvSpPr>
      <xdr:spPr bwMode="auto">
        <a:xfrm>
          <a:off x="1276350" y="46291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12</xdr:row>
      <xdr:rowOff>152400</xdr:rowOff>
    </xdr:from>
    <xdr:to>
      <xdr:col>2</xdr:col>
      <xdr:colOff>66675</xdr:colOff>
      <xdr:row>15</xdr:row>
      <xdr:rowOff>142875</xdr:rowOff>
    </xdr:to>
    <xdr:sp macro="" textlink="">
      <xdr:nvSpPr>
        <xdr:cNvPr id="10186" name="Line 15">
          <a:extLst>
            <a:ext uri="{FF2B5EF4-FFF2-40B4-BE49-F238E27FC236}">
              <a16:creationId xmlns:a16="http://schemas.microsoft.com/office/drawing/2014/main" id="{00000000-0008-0000-0400-0000CA270000}"/>
            </a:ext>
          </a:extLst>
        </xdr:cNvPr>
        <xdr:cNvSpPr>
          <a:spLocks noChangeShapeType="1"/>
        </xdr:cNvSpPr>
      </xdr:nvSpPr>
      <xdr:spPr bwMode="auto">
        <a:xfrm>
          <a:off x="1343025" y="398145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28864</xdr:rowOff>
    </xdr:from>
    <xdr:to>
      <xdr:col>24</xdr:col>
      <xdr:colOff>0</xdr:colOff>
      <xdr:row>44</xdr:row>
      <xdr:rowOff>28864</xdr:rowOff>
    </xdr:to>
    <xdr:sp macro="" textlink="">
      <xdr:nvSpPr>
        <xdr:cNvPr id="10187" name="AutoShape 27">
          <a:extLst>
            <a:ext uri="{FF2B5EF4-FFF2-40B4-BE49-F238E27FC236}">
              <a16:creationId xmlns:a16="http://schemas.microsoft.com/office/drawing/2014/main" id="{00000000-0008-0000-0400-0000CB270000}"/>
            </a:ext>
          </a:extLst>
        </xdr:cNvPr>
        <xdr:cNvSpPr>
          <a:spLocks noChangeArrowheads="1"/>
        </xdr:cNvSpPr>
      </xdr:nvSpPr>
      <xdr:spPr bwMode="auto">
        <a:xfrm>
          <a:off x="0" y="894773"/>
          <a:ext cx="17130568" cy="9669318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23</xdr:row>
      <xdr:rowOff>152400</xdr:rowOff>
    </xdr:from>
    <xdr:to>
      <xdr:col>24</xdr:col>
      <xdr:colOff>342900</xdr:colOff>
      <xdr:row>29</xdr:row>
      <xdr:rowOff>4375</xdr:rowOff>
    </xdr:to>
    <xdr:sp macro="" textlink="">
      <xdr:nvSpPr>
        <xdr:cNvPr id="9244" name="AutoShape 28">
          <a:extLst>
            <a:ext uri="{FF2B5EF4-FFF2-40B4-BE49-F238E27FC236}">
              <a16:creationId xmlns:a16="http://schemas.microsoft.com/office/drawing/2014/main" id="{00000000-0008-0000-0400-00001C240000}"/>
            </a:ext>
          </a:extLst>
        </xdr:cNvPr>
        <xdr:cNvSpPr>
          <a:spLocks noChangeArrowheads="1"/>
        </xdr:cNvSpPr>
      </xdr:nvSpPr>
      <xdr:spPr bwMode="auto">
        <a:xfrm>
          <a:off x="11772900" y="4857750"/>
          <a:ext cx="342900" cy="11715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600" b="1" i="0" strike="noStrike">
              <a:solidFill>
                <a:srgbClr val="3366FF"/>
              </a:solidFill>
              <a:latin typeface="ＭＳ Ｐ明朝"/>
              <a:ea typeface="ＭＳ Ｐ明朝"/>
            </a:rPr>
            <a:t>徳島④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0189" name="AutoShape 29">
          <a:extLst>
            <a:ext uri="{FF2B5EF4-FFF2-40B4-BE49-F238E27FC236}">
              <a16:creationId xmlns:a16="http://schemas.microsoft.com/office/drawing/2014/main" id="{00000000-0008-0000-0400-0000CD27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7154525" cy="6953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8575">
          <a:solidFill>
            <a:srgbClr val="FF0000"/>
          </a:solidFill>
          <a:round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R37"/>
  <sheetViews>
    <sheetView showZeros="0" tabSelected="1" zoomScale="80" zoomScaleNormal="80" zoomScaleSheetLayoutView="75" workbookViewId="0">
      <selection activeCell="Q4" sqref="Q4:R4"/>
    </sheetView>
  </sheetViews>
  <sheetFormatPr defaultRowHeight="13.5" x14ac:dyDescent="0.15"/>
  <cols>
    <col min="1" max="1" width="23.125" style="7" customWidth="1"/>
    <col min="2" max="2" width="9.625" style="7" customWidth="1"/>
    <col min="3" max="3" width="11.125" style="7" customWidth="1"/>
    <col min="4" max="6" width="10.625" style="7" hidden="1" customWidth="1"/>
    <col min="7" max="7" width="9.625" style="7" customWidth="1"/>
    <col min="8" max="8" width="10.625" style="7" customWidth="1"/>
    <col min="9" max="9" width="9.625" style="7" customWidth="1"/>
    <col min="10" max="10" width="10.625" style="7" customWidth="1"/>
    <col min="11" max="11" width="9.625" style="7" customWidth="1"/>
    <col min="12" max="12" width="10.625" style="7" customWidth="1"/>
    <col min="13" max="13" width="9.625" style="7" customWidth="1"/>
    <col min="14" max="14" width="10.625" style="7" customWidth="1"/>
    <col min="15" max="15" width="9.625" style="7" customWidth="1"/>
    <col min="16" max="17" width="10.625" style="7" customWidth="1"/>
    <col min="18" max="18" width="11.625" style="7" customWidth="1"/>
    <col min="19" max="16384" width="9" style="7"/>
  </cols>
  <sheetData>
    <row r="1" spans="1:18" s="51" customFormat="1" ht="15.75" customHeight="1" x14ac:dyDescent="0.15">
      <c r="B1" s="52"/>
    </row>
    <row r="2" spans="1:18" s="51" customFormat="1" ht="11.25" customHeight="1" x14ac:dyDescent="0.15"/>
    <row r="3" spans="1:18" s="54" customFormat="1" ht="22.5" customHeight="1" x14ac:dyDescent="0.15">
      <c r="A3" s="385" t="s">
        <v>13</v>
      </c>
      <c r="B3" s="463" t="s">
        <v>14</v>
      </c>
      <c r="C3" s="463"/>
      <c r="D3" s="469" t="s">
        <v>199</v>
      </c>
      <c r="E3" s="470"/>
      <c r="F3" s="470"/>
      <c r="G3" s="470"/>
      <c r="H3" s="471"/>
      <c r="I3" s="463" t="s">
        <v>189</v>
      </c>
      <c r="J3" s="463"/>
      <c r="K3" s="467" t="s">
        <v>15</v>
      </c>
      <c r="L3" s="467"/>
      <c r="M3" s="467"/>
      <c r="N3" s="467" t="s">
        <v>16</v>
      </c>
      <c r="O3" s="467"/>
      <c r="P3" s="467"/>
      <c r="Q3" s="463" t="s">
        <v>157</v>
      </c>
      <c r="R3" s="464"/>
    </row>
    <row r="4" spans="1:18" s="55" customFormat="1" ht="24" customHeight="1" x14ac:dyDescent="0.15">
      <c r="A4" s="445"/>
      <c r="B4" s="476">
        <f>IF(サイズ2="","",SUM(R24))</f>
        <v>0</v>
      </c>
      <c r="C4" s="476"/>
      <c r="D4" s="474" t="str">
        <f>IF(サイズ2="-","-",Q27)</f>
        <v>-</v>
      </c>
      <c r="E4" s="474"/>
      <c r="F4" s="474"/>
      <c r="G4" s="474" t="str">
        <f>IF(サイズ2="-","-",Q27)</f>
        <v>-</v>
      </c>
      <c r="H4" s="474"/>
      <c r="I4" s="465" t="s">
        <v>226</v>
      </c>
      <c r="J4" s="465"/>
      <c r="K4" s="472"/>
      <c r="L4" s="472"/>
      <c r="M4" s="472"/>
      <c r="N4" s="472"/>
      <c r="O4" s="472"/>
      <c r="P4" s="472"/>
      <c r="Q4" s="465"/>
      <c r="R4" s="466"/>
    </row>
    <row r="5" spans="1:18" ht="14.2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8.75" x14ac:dyDescent="0.2">
      <c r="A6" s="456" t="s">
        <v>130</v>
      </c>
      <c r="B6" s="477" t="s">
        <v>311</v>
      </c>
      <c r="C6" s="477"/>
      <c r="D6" s="475"/>
      <c r="E6" s="475"/>
      <c r="F6" s="475"/>
      <c r="G6" s="56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3.5" hidden="1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21.95" customHeight="1" x14ac:dyDescent="0.15">
      <c r="A8" s="488" t="s">
        <v>201</v>
      </c>
      <c r="B8" s="473" t="s">
        <v>26</v>
      </c>
      <c r="C8" s="473"/>
      <c r="D8" s="383"/>
      <c r="E8" s="383"/>
      <c r="F8" s="383"/>
      <c r="G8" s="473" t="s">
        <v>18</v>
      </c>
      <c r="H8" s="473"/>
      <c r="I8" s="473" t="s">
        <v>19</v>
      </c>
      <c r="J8" s="473"/>
      <c r="K8" s="473" t="s">
        <v>20</v>
      </c>
      <c r="L8" s="473"/>
      <c r="M8" s="473" t="s">
        <v>21</v>
      </c>
      <c r="N8" s="473"/>
      <c r="O8" s="473" t="s">
        <v>22</v>
      </c>
      <c r="P8" s="473"/>
      <c r="Q8" s="473" t="s">
        <v>23</v>
      </c>
      <c r="R8" s="478"/>
    </row>
    <row r="9" spans="1:18" ht="21.95" customHeight="1" x14ac:dyDescent="0.15">
      <c r="A9" s="489"/>
      <c r="B9" s="58" t="s">
        <v>6</v>
      </c>
      <c r="C9" s="58" t="s">
        <v>7</v>
      </c>
      <c r="D9" s="58"/>
      <c r="E9" s="58"/>
      <c r="F9" s="58"/>
      <c r="G9" s="58" t="s">
        <v>6</v>
      </c>
      <c r="H9" s="58" t="s">
        <v>7</v>
      </c>
      <c r="I9" s="58" t="s">
        <v>6</v>
      </c>
      <c r="J9" s="58" t="s">
        <v>7</v>
      </c>
      <c r="K9" s="58" t="s">
        <v>6</v>
      </c>
      <c r="L9" s="58" t="s">
        <v>7</v>
      </c>
      <c r="M9" s="58" t="s">
        <v>6</v>
      </c>
      <c r="N9" s="58" t="s">
        <v>7</v>
      </c>
      <c r="O9" s="58" t="s">
        <v>6</v>
      </c>
      <c r="P9" s="58" t="s">
        <v>7</v>
      </c>
      <c r="Q9" s="58" t="s">
        <v>8</v>
      </c>
      <c r="R9" s="59" t="s">
        <v>24</v>
      </c>
    </row>
    <row r="10" spans="1:18" ht="21.95" customHeight="1" x14ac:dyDescent="0.15">
      <c r="A10" s="57" t="s">
        <v>159</v>
      </c>
      <c r="B10" s="371">
        <f>徳島①!C38</f>
        <v>58920</v>
      </c>
      <c r="C10" s="372">
        <f>徳島①!D38</f>
        <v>0</v>
      </c>
      <c r="D10" s="372"/>
      <c r="E10" s="372"/>
      <c r="F10" s="372"/>
      <c r="G10" s="373">
        <f>徳島①!K38</f>
        <v>3060</v>
      </c>
      <c r="H10" s="374">
        <f>徳島①!L38</f>
        <v>0</v>
      </c>
      <c r="I10" s="373">
        <f>徳島①!N38</f>
        <v>6710</v>
      </c>
      <c r="J10" s="374">
        <f>徳島①!O38</f>
        <v>0</v>
      </c>
      <c r="K10" s="373">
        <f>徳島①!Q38</f>
        <v>1790</v>
      </c>
      <c r="L10" s="374">
        <f>徳島①!R38</f>
        <v>0</v>
      </c>
      <c r="M10" s="373">
        <f>徳島①!T38</f>
        <v>0</v>
      </c>
      <c r="N10" s="373">
        <f>徳島①!U38</f>
        <v>0</v>
      </c>
      <c r="O10" s="375">
        <f>徳島①!W38</f>
        <v>6110</v>
      </c>
      <c r="P10" s="376">
        <f>徳島①!X38</f>
        <v>0</v>
      </c>
      <c r="Q10" s="404">
        <f>SUM(B10,G10,I10,K10,M10,O10)</f>
        <v>76590</v>
      </c>
      <c r="R10" s="377">
        <f>IF(サイズ2="","",SUM(C10,H10,J10,L10,N10,P10))</f>
        <v>0</v>
      </c>
    </row>
    <row r="11" spans="1:18" ht="21.95" customHeight="1" x14ac:dyDescent="0.15">
      <c r="A11" s="57" t="s">
        <v>160</v>
      </c>
      <c r="B11" s="373">
        <f>徳島①!C47</f>
        <v>14300</v>
      </c>
      <c r="C11" s="374">
        <f>徳島①!D47</f>
        <v>0</v>
      </c>
      <c r="D11" s="374"/>
      <c r="E11" s="374"/>
      <c r="F11" s="374"/>
      <c r="G11" s="373">
        <f>徳島①!K47</f>
        <v>470</v>
      </c>
      <c r="H11" s="374">
        <f>徳島①!L47</f>
        <v>0</v>
      </c>
      <c r="I11" s="373">
        <f>徳島①!N47</f>
        <v>0</v>
      </c>
      <c r="J11" s="374">
        <f>徳島①!O47</f>
        <v>0</v>
      </c>
      <c r="K11" s="373">
        <f>徳島①!Q47</f>
        <v>0</v>
      </c>
      <c r="L11" s="374">
        <f>徳島①!R47</f>
        <v>0</v>
      </c>
      <c r="M11" s="373">
        <f>徳島①!T47</f>
        <v>0</v>
      </c>
      <c r="N11" s="373">
        <f>徳島①!U47</f>
        <v>0</v>
      </c>
      <c r="O11" s="375">
        <f>徳島①!W47</f>
        <v>0</v>
      </c>
      <c r="P11" s="376">
        <f>徳島①!X47</f>
        <v>0</v>
      </c>
      <c r="Q11" s="404">
        <f t="shared" ref="Q11:Q24" si="0">SUM(B11,G11,I11,K11,M11,O11)</f>
        <v>14770</v>
      </c>
      <c r="R11" s="377">
        <f t="shared" ref="R11:R24" si="1">IF(サイズ2="","",SUM(C11,H11,J11,L11,N11,P11))</f>
        <v>0</v>
      </c>
    </row>
    <row r="12" spans="1:18" ht="21.95" customHeight="1" x14ac:dyDescent="0.15">
      <c r="A12" s="57" t="s">
        <v>161</v>
      </c>
      <c r="B12" s="373">
        <f>徳島②!C11</f>
        <v>11220</v>
      </c>
      <c r="C12" s="374">
        <f>徳島②!D11</f>
        <v>0</v>
      </c>
      <c r="D12" s="374"/>
      <c r="E12" s="374"/>
      <c r="F12" s="374"/>
      <c r="G12" s="373">
        <f>徳島②!K11</f>
        <v>120</v>
      </c>
      <c r="H12" s="374">
        <f>徳島②!L11</f>
        <v>0</v>
      </c>
      <c r="I12" s="373">
        <f>徳島②!N11</f>
        <v>0</v>
      </c>
      <c r="J12" s="374">
        <f>徳島②!O11</f>
        <v>0</v>
      </c>
      <c r="K12" s="373">
        <f>徳島②!Q11</f>
        <v>0</v>
      </c>
      <c r="L12" s="374">
        <f>徳島②!R11</f>
        <v>0</v>
      </c>
      <c r="M12" s="373">
        <f>徳島②!T11</f>
        <v>0</v>
      </c>
      <c r="N12" s="373">
        <f>徳島②!U11</f>
        <v>0</v>
      </c>
      <c r="O12" s="375">
        <f>徳島②!W11</f>
        <v>0</v>
      </c>
      <c r="P12" s="376">
        <f>徳島②!X11</f>
        <v>0</v>
      </c>
      <c r="Q12" s="404">
        <f t="shared" si="0"/>
        <v>11340</v>
      </c>
      <c r="R12" s="377">
        <f t="shared" si="1"/>
        <v>0</v>
      </c>
    </row>
    <row r="13" spans="1:18" ht="21.95" customHeight="1" x14ac:dyDescent="0.15">
      <c r="A13" s="57" t="s">
        <v>162</v>
      </c>
      <c r="B13" s="373">
        <f>徳島②!C24</f>
        <v>14210</v>
      </c>
      <c r="C13" s="374">
        <f>徳島②!D24</f>
        <v>0</v>
      </c>
      <c r="D13" s="374"/>
      <c r="E13" s="374"/>
      <c r="F13" s="374"/>
      <c r="G13" s="373">
        <f>徳島②!K24</f>
        <v>700</v>
      </c>
      <c r="H13" s="374">
        <f>徳島②!L24</f>
        <v>0</v>
      </c>
      <c r="I13" s="373">
        <f>徳島②!N24</f>
        <v>0</v>
      </c>
      <c r="J13" s="374">
        <f>徳島②!O24</f>
        <v>0</v>
      </c>
      <c r="K13" s="373">
        <f>徳島②!Q24</f>
        <v>0</v>
      </c>
      <c r="L13" s="374">
        <f>徳島②!R24</f>
        <v>0</v>
      </c>
      <c r="M13" s="373">
        <f>徳島②!T24</f>
        <v>0</v>
      </c>
      <c r="N13" s="373">
        <f>徳島②!U24</f>
        <v>0</v>
      </c>
      <c r="O13" s="373">
        <f>徳島②!W24</f>
        <v>0</v>
      </c>
      <c r="P13" s="374">
        <f>徳島②!X24</f>
        <v>0</v>
      </c>
      <c r="Q13" s="404">
        <f t="shared" si="0"/>
        <v>14910</v>
      </c>
      <c r="R13" s="377">
        <f t="shared" si="1"/>
        <v>0</v>
      </c>
    </row>
    <row r="14" spans="1:18" ht="21.95" customHeight="1" x14ac:dyDescent="0.15">
      <c r="A14" s="57" t="s">
        <v>163</v>
      </c>
      <c r="B14" s="373">
        <f>徳島②!C29</f>
        <v>1660</v>
      </c>
      <c r="C14" s="374">
        <f>徳島②!D29</f>
        <v>0</v>
      </c>
      <c r="D14" s="374"/>
      <c r="E14" s="374"/>
      <c r="F14" s="374"/>
      <c r="G14" s="373">
        <f>徳島②!K29</f>
        <v>30</v>
      </c>
      <c r="H14" s="374">
        <f>徳島②!L29</f>
        <v>0</v>
      </c>
      <c r="I14" s="373">
        <f>徳島②!N29</f>
        <v>0</v>
      </c>
      <c r="J14" s="374">
        <f>徳島②!O29</f>
        <v>0</v>
      </c>
      <c r="K14" s="373">
        <f>徳島②!Q29</f>
        <v>0</v>
      </c>
      <c r="L14" s="374">
        <f>徳島②!R29</f>
        <v>0</v>
      </c>
      <c r="M14" s="373">
        <f>徳島②!T29</f>
        <v>0</v>
      </c>
      <c r="N14" s="373">
        <f>徳島②!U29</f>
        <v>0</v>
      </c>
      <c r="O14" s="375">
        <f>徳島②!W29</f>
        <v>0</v>
      </c>
      <c r="P14" s="376">
        <f>徳島②!X29</f>
        <v>0</v>
      </c>
      <c r="Q14" s="404">
        <f t="shared" si="0"/>
        <v>1690</v>
      </c>
      <c r="R14" s="377">
        <f t="shared" si="1"/>
        <v>0</v>
      </c>
    </row>
    <row r="15" spans="1:18" ht="21.95" customHeight="1" x14ac:dyDescent="0.15">
      <c r="A15" s="57" t="s">
        <v>164</v>
      </c>
      <c r="B15" s="373">
        <f>徳島②!C35</f>
        <v>7740</v>
      </c>
      <c r="C15" s="374">
        <f>徳島②!D35</f>
        <v>0</v>
      </c>
      <c r="D15" s="374"/>
      <c r="E15" s="374"/>
      <c r="F15" s="374"/>
      <c r="G15" s="373">
        <f>徳島②!K35</f>
        <v>100</v>
      </c>
      <c r="H15" s="374">
        <f>徳島②!L35</f>
        <v>0</v>
      </c>
      <c r="I15" s="373">
        <f>徳島②!N35</f>
        <v>0</v>
      </c>
      <c r="J15" s="374">
        <f>徳島②!O35</f>
        <v>0</v>
      </c>
      <c r="K15" s="373">
        <f>徳島②!Q35</f>
        <v>0</v>
      </c>
      <c r="L15" s="374">
        <f>徳島②!R35</f>
        <v>0</v>
      </c>
      <c r="M15" s="373">
        <f>徳島②!T35</f>
        <v>0</v>
      </c>
      <c r="N15" s="373">
        <f>徳島②!U35</f>
        <v>0</v>
      </c>
      <c r="O15" s="375">
        <f>徳島②!W35</f>
        <v>0</v>
      </c>
      <c r="P15" s="376">
        <f>徳島②!X35</f>
        <v>0</v>
      </c>
      <c r="Q15" s="404">
        <f t="shared" si="0"/>
        <v>7840</v>
      </c>
      <c r="R15" s="377">
        <f t="shared" si="1"/>
        <v>0</v>
      </c>
    </row>
    <row r="16" spans="1:18" ht="21.95" customHeight="1" x14ac:dyDescent="0.15">
      <c r="A16" s="57" t="s">
        <v>165</v>
      </c>
      <c r="B16" s="373">
        <f>徳島②!C41</f>
        <v>3880</v>
      </c>
      <c r="C16" s="374">
        <f>徳島②!D41</f>
        <v>0</v>
      </c>
      <c r="D16" s="374"/>
      <c r="E16" s="374"/>
      <c r="F16" s="374"/>
      <c r="G16" s="373">
        <f>徳島②!K41</f>
        <v>0</v>
      </c>
      <c r="H16" s="374">
        <f>徳島②!L41</f>
        <v>0</v>
      </c>
      <c r="I16" s="373">
        <f>徳島②!N41</f>
        <v>0</v>
      </c>
      <c r="J16" s="374">
        <f>徳島②!O41</f>
        <v>0</v>
      </c>
      <c r="K16" s="373">
        <f>徳島②!Q41</f>
        <v>0</v>
      </c>
      <c r="L16" s="374">
        <f>徳島②!R41</f>
        <v>0</v>
      </c>
      <c r="M16" s="373">
        <f>徳島②!T41</f>
        <v>0</v>
      </c>
      <c r="N16" s="373">
        <f>徳島②!U41</f>
        <v>0</v>
      </c>
      <c r="O16" s="373">
        <f>徳島②!W41</f>
        <v>0</v>
      </c>
      <c r="P16" s="374">
        <f>徳島②!X41</f>
        <v>0</v>
      </c>
      <c r="Q16" s="404">
        <f t="shared" si="0"/>
        <v>3880</v>
      </c>
      <c r="R16" s="377">
        <f t="shared" si="1"/>
        <v>0</v>
      </c>
    </row>
    <row r="17" spans="1:18" ht="21.95" customHeight="1" x14ac:dyDescent="0.15">
      <c r="A17" s="57" t="s">
        <v>140</v>
      </c>
      <c r="B17" s="373">
        <f>徳島②!C49</f>
        <v>8360</v>
      </c>
      <c r="C17" s="374">
        <f>徳島②!D49</f>
        <v>0</v>
      </c>
      <c r="D17" s="374"/>
      <c r="E17" s="374"/>
      <c r="F17" s="374"/>
      <c r="G17" s="373">
        <f>徳島②!K49</f>
        <v>420</v>
      </c>
      <c r="H17" s="374">
        <f>徳島②!L49</f>
        <v>0</v>
      </c>
      <c r="I17" s="373">
        <f>徳島②!N49</f>
        <v>0</v>
      </c>
      <c r="J17" s="374">
        <f>徳島②!O49</f>
        <v>0</v>
      </c>
      <c r="K17" s="373">
        <f>徳島②!Q49</f>
        <v>0</v>
      </c>
      <c r="L17" s="374">
        <f>徳島②!R49</f>
        <v>0</v>
      </c>
      <c r="M17" s="373">
        <f>徳島②!T49</f>
        <v>0</v>
      </c>
      <c r="N17" s="373">
        <f>徳島②!U49</f>
        <v>0</v>
      </c>
      <c r="O17" s="375">
        <f>徳島②!W49</f>
        <v>0</v>
      </c>
      <c r="P17" s="376">
        <f>徳島②!X49</f>
        <v>0</v>
      </c>
      <c r="Q17" s="404">
        <f t="shared" si="0"/>
        <v>8780</v>
      </c>
      <c r="R17" s="377">
        <f t="shared" si="1"/>
        <v>0</v>
      </c>
    </row>
    <row r="18" spans="1:18" ht="21.95" customHeight="1" x14ac:dyDescent="0.15">
      <c r="A18" s="57" t="s">
        <v>166</v>
      </c>
      <c r="B18" s="373">
        <f>徳島③!C19</f>
        <v>23830</v>
      </c>
      <c r="C18" s="374">
        <f>徳島③!D19</f>
        <v>0</v>
      </c>
      <c r="D18" s="374"/>
      <c r="E18" s="374"/>
      <c r="F18" s="374"/>
      <c r="G18" s="373">
        <f>徳島③!K19</f>
        <v>1030</v>
      </c>
      <c r="H18" s="374">
        <f>徳島③!L19</f>
        <v>0</v>
      </c>
      <c r="I18" s="373">
        <f>徳島③!N19</f>
        <v>0</v>
      </c>
      <c r="J18" s="374">
        <f>徳島③!O19</f>
        <v>0</v>
      </c>
      <c r="K18" s="373">
        <f>徳島③!Q19</f>
        <v>0</v>
      </c>
      <c r="L18" s="374">
        <f>徳島③!R19</f>
        <v>0</v>
      </c>
      <c r="M18" s="373">
        <f>徳島③!T19</f>
        <v>0</v>
      </c>
      <c r="N18" s="390">
        <f>徳島③!U19</f>
        <v>0</v>
      </c>
      <c r="O18" s="375">
        <f>徳島③!W19</f>
        <v>0</v>
      </c>
      <c r="P18" s="376">
        <f>徳島③!X19</f>
        <v>0</v>
      </c>
      <c r="Q18" s="404">
        <f t="shared" si="0"/>
        <v>24860</v>
      </c>
      <c r="R18" s="377">
        <f t="shared" si="1"/>
        <v>0</v>
      </c>
    </row>
    <row r="19" spans="1:18" ht="21.95" customHeight="1" x14ac:dyDescent="0.15">
      <c r="A19" s="57" t="s">
        <v>134</v>
      </c>
      <c r="B19" s="373">
        <f>徳島③!C30</f>
        <v>9310</v>
      </c>
      <c r="C19" s="374">
        <f>徳島③!D30</f>
        <v>0</v>
      </c>
      <c r="D19" s="374"/>
      <c r="E19" s="374"/>
      <c r="F19" s="374"/>
      <c r="G19" s="373">
        <f>徳島③!K30</f>
        <v>290</v>
      </c>
      <c r="H19" s="374">
        <f>徳島③!L30</f>
        <v>0</v>
      </c>
      <c r="I19" s="373">
        <f>徳島③!N30</f>
        <v>1090</v>
      </c>
      <c r="J19" s="374">
        <f>徳島③!O30</f>
        <v>0</v>
      </c>
      <c r="K19" s="373">
        <f>徳島③!Q30</f>
        <v>0</v>
      </c>
      <c r="L19" s="374">
        <f>徳島③!R30</f>
        <v>0</v>
      </c>
      <c r="M19" s="373">
        <f>徳島③!T30</f>
        <v>0</v>
      </c>
      <c r="N19" s="373">
        <f>徳島③!U30</f>
        <v>0</v>
      </c>
      <c r="O19" s="375">
        <f>徳島③!W30</f>
        <v>500</v>
      </c>
      <c r="P19" s="376">
        <f>徳島③!X30</f>
        <v>0</v>
      </c>
      <c r="Q19" s="404">
        <f t="shared" si="0"/>
        <v>11190</v>
      </c>
      <c r="R19" s="377">
        <f t="shared" si="1"/>
        <v>0</v>
      </c>
    </row>
    <row r="20" spans="1:18" ht="21.95" customHeight="1" x14ac:dyDescent="0.15">
      <c r="A20" s="57" t="s">
        <v>167</v>
      </c>
      <c r="B20" s="373">
        <f>徳島③!C39</f>
        <v>4570</v>
      </c>
      <c r="C20" s="374">
        <f>徳島③!D39</f>
        <v>0</v>
      </c>
      <c r="D20" s="374"/>
      <c r="E20" s="374"/>
      <c r="F20" s="374"/>
      <c r="G20" s="373">
        <f>徳島③!K39</f>
        <v>230</v>
      </c>
      <c r="H20" s="374">
        <f>徳島③!L39</f>
        <v>0</v>
      </c>
      <c r="I20" s="373">
        <f>徳島③!N39</f>
        <v>0</v>
      </c>
      <c r="J20" s="374">
        <f>徳島③!O39</f>
        <v>0</v>
      </c>
      <c r="K20" s="373">
        <f>徳島③!Q39</f>
        <v>0</v>
      </c>
      <c r="L20" s="374">
        <f>徳島③!R39</f>
        <v>0</v>
      </c>
      <c r="M20" s="373">
        <f>徳島③!T39</f>
        <v>0</v>
      </c>
      <c r="N20" s="373">
        <f>徳島③!U39</f>
        <v>0</v>
      </c>
      <c r="O20" s="375">
        <f>徳島③!W39</f>
        <v>0</v>
      </c>
      <c r="P20" s="376">
        <f>徳島③!X39</f>
        <v>0</v>
      </c>
      <c r="Q20" s="404">
        <f t="shared" si="0"/>
        <v>4800</v>
      </c>
      <c r="R20" s="377">
        <f t="shared" si="1"/>
        <v>0</v>
      </c>
    </row>
    <row r="21" spans="1:18" ht="21.95" customHeight="1" x14ac:dyDescent="0.15">
      <c r="A21" s="57" t="s">
        <v>135</v>
      </c>
      <c r="B21" s="373">
        <f>徳島③!C46</f>
        <v>3300</v>
      </c>
      <c r="C21" s="374">
        <f>徳島③!D46</f>
        <v>0</v>
      </c>
      <c r="D21" s="374"/>
      <c r="E21" s="374"/>
      <c r="F21" s="374"/>
      <c r="G21" s="373">
        <f>徳島③!K46</f>
        <v>140</v>
      </c>
      <c r="H21" s="374">
        <f>徳島③!L46</f>
        <v>0</v>
      </c>
      <c r="I21" s="373">
        <f>徳島③!N46</f>
        <v>0</v>
      </c>
      <c r="J21" s="374">
        <f>徳島③!O46</f>
        <v>0</v>
      </c>
      <c r="K21" s="373">
        <f>徳島③!Q46</f>
        <v>0</v>
      </c>
      <c r="L21" s="374">
        <f>徳島③!R46</f>
        <v>0</v>
      </c>
      <c r="M21" s="373">
        <f>徳島③!T46</f>
        <v>0</v>
      </c>
      <c r="N21" s="373">
        <f>徳島③!U46</f>
        <v>0</v>
      </c>
      <c r="O21" s="375">
        <f>徳島③!W46</f>
        <v>0</v>
      </c>
      <c r="P21" s="376">
        <f>徳島③!X46</f>
        <v>0</v>
      </c>
      <c r="Q21" s="404">
        <f t="shared" si="0"/>
        <v>3440</v>
      </c>
      <c r="R21" s="377">
        <f t="shared" si="1"/>
        <v>0</v>
      </c>
    </row>
    <row r="22" spans="1:18" ht="21.95" customHeight="1" x14ac:dyDescent="0.15">
      <c r="A22" s="57" t="s">
        <v>168</v>
      </c>
      <c r="B22" s="373">
        <f>徳島④!C19</f>
        <v>7910</v>
      </c>
      <c r="C22" s="374">
        <f>徳島④!D19</f>
        <v>0</v>
      </c>
      <c r="D22" s="374"/>
      <c r="E22" s="374"/>
      <c r="F22" s="374"/>
      <c r="G22" s="373">
        <f>徳島④!K19</f>
        <v>80</v>
      </c>
      <c r="H22" s="374">
        <f>徳島④!L19</f>
        <v>0</v>
      </c>
      <c r="I22" s="373">
        <f>徳島④!N19</f>
        <v>340</v>
      </c>
      <c r="J22" s="374">
        <f>徳島④!O19</f>
        <v>0</v>
      </c>
      <c r="K22" s="373">
        <f>徳島④!Q19</f>
        <v>400</v>
      </c>
      <c r="L22" s="374">
        <f>徳島④!R19</f>
        <v>0</v>
      </c>
      <c r="M22" s="373">
        <f>徳島④!T19</f>
        <v>0</v>
      </c>
      <c r="N22" s="373">
        <f>徳島④!U19</f>
        <v>0</v>
      </c>
      <c r="O22" s="373">
        <f>徳島④!W19</f>
        <v>250</v>
      </c>
      <c r="P22" s="374">
        <f>徳島④!X19</f>
        <v>0</v>
      </c>
      <c r="Q22" s="404">
        <f t="shared" si="0"/>
        <v>8980</v>
      </c>
      <c r="R22" s="377">
        <f t="shared" si="1"/>
        <v>0</v>
      </c>
    </row>
    <row r="23" spans="1:18" ht="21.95" customHeight="1" x14ac:dyDescent="0.15">
      <c r="A23" s="57" t="s">
        <v>169</v>
      </c>
      <c r="B23" s="373">
        <f>徳島④!C27</f>
        <v>5280</v>
      </c>
      <c r="C23" s="374">
        <f>徳島④!D27</f>
        <v>0</v>
      </c>
      <c r="D23" s="374"/>
      <c r="E23" s="374"/>
      <c r="F23" s="374"/>
      <c r="G23" s="373">
        <f>徳島④!K27</f>
        <v>360</v>
      </c>
      <c r="H23" s="374">
        <f>徳島④!L27</f>
        <v>0</v>
      </c>
      <c r="I23" s="373">
        <f>徳島④!N27</f>
        <v>0</v>
      </c>
      <c r="J23" s="374">
        <f>徳島④!O27</f>
        <v>0</v>
      </c>
      <c r="K23" s="373">
        <f>徳島④!Q27</f>
        <v>0</v>
      </c>
      <c r="L23" s="374">
        <f>徳島④!R27</f>
        <v>0</v>
      </c>
      <c r="M23" s="373">
        <f>徳島④!T27</f>
        <v>0</v>
      </c>
      <c r="N23" s="373">
        <f>徳島④!U27</f>
        <v>0</v>
      </c>
      <c r="O23" s="375">
        <f>徳島④!W27</f>
        <v>0</v>
      </c>
      <c r="P23" s="376">
        <f>徳島④!X27</f>
        <v>0</v>
      </c>
      <c r="Q23" s="404">
        <f t="shared" si="0"/>
        <v>5640</v>
      </c>
      <c r="R23" s="377">
        <f t="shared" si="1"/>
        <v>0</v>
      </c>
    </row>
    <row r="24" spans="1:18" ht="21.95" customHeight="1" x14ac:dyDescent="0.15">
      <c r="A24" s="399" t="s">
        <v>170</v>
      </c>
      <c r="B24" s="400">
        <f>SUM(B10:B23)</f>
        <v>174490</v>
      </c>
      <c r="C24" s="401">
        <f>IF(サイズ2="","",SUM(C10:C23))</f>
        <v>0</v>
      </c>
      <c r="D24" s="401"/>
      <c r="E24" s="401"/>
      <c r="F24" s="401"/>
      <c r="G24" s="400">
        <f>SUM(G10:G23)</f>
        <v>7030</v>
      </c>
      <c r="H24" s="401">
        <f>IF(サイズ2="","",SUM(H10:H23))</f>
        <v>0</v>
      </c>
      <c r="I24" s="400">
        <f>SUM(I10:I23)</f>
        <v>8140</v>
      </c>
      <c r="J24" s="401">
        <f>IF(サイズ2="","",SUM(J10:J23))</f>
        <v>0</v>
      </c>
      <c r="K24" s="400">
        <f>SUM(K10:K23)</f>
        <v>2190</v>
      </c>
      <c r="L24" s="401">
        <f>IF(サイズ2="","",SUM(L10:L23))</f>
        <v>0</v>
      </c>
      <c r="M24" s="400">
        <f>SUM(M10:M23)</f>
        <v>0</v>
      </c>
      <c r="N24" s="402">
        <f>IF(サイズ2="","",SUM(N10:N23))</f>
        <v>0</v>
      </c>
      <c r="O24" s="400">
        <f>SUM(O10:O23)</f>
        <v>6860</v>
      </c>
      <c r="P24" s="401">
        <f>IF(サイズ2="","",SUM(P10:P23))</f>
        <v>0</v>
      </c>
      <c r="Q24" s="400">
        <f t="shared" si="0"/>
        <v>198710</v>
      </c>
      <c r="R24" s="403">
        <f t="shared" si="1"/>
        <v>0</v>
      </c>
    </row>
    <row r="25" spans="1:18" ht="24" hidden="1" customHeight="1" x14ac:dyDescent="0.15">
      <c r="A25" s="500" t="s">
        <v>171</v>
      </c>
      <c r="B25" s="501"/>
      <c r="C25" s="501"/>
      <c r="D25" s="60"/>
      <c r="E25" s="60"/>
      <c r="F25" s="60"/>
      <c r="G25" s="96">
        <f>SUM(G10)</f>
        <v>3060</v>
      </c>
      <c r="H25" s="96">
        <f>IF(サイズ2="","",SUM(H10))</f>
        <v>0</v>
      </c>
      <c r="I25" s="96">
        <f>SUM(I10)</f>
        <v>6710</v>
      </c>
      <c r="J25" s="96">
        <f>IF(サイズ2="","",SUM(J10))</f>
        <v>0</v>
      </c>
      <c r="K25" s="96">
        <f>SUM(K10)</f>
        <v>1790</v>
      </c>
      <c r="L25" s="96">
        <f>IF(サイズ2="","",SUM(L10))</f>
        <v>0</v>
      </c>
      <c r="M25" s="96">
        <f>SUM(M10)</f>
        <v>0</v>
      </c>
      <c r="N25" s="96">
        <f>IF(サイズ2="","",SUM(N10))</f>
        <v>0</v>
      </c>
      <c r="O25" s="96">
        <f>SUM(O10)</f>
        <v>6110</v>
      </c>
      <c r="P25" s="96">
        <f>IF(サイズ2="","",SUM(P10))</f>
        <v>0</v>
      </c>
      <c r="Q25" s="96">
        <f>SUM(G25,I25,K25,M25,O25)</f>
        <v>17670</v>
      </c>
      <c r="R25" s="97">
        <f>IF(サイズ2="","",SUM(H25,J25,L25,N25,P25))</f>
        <v>0</v>
      </c>
    </row>
    <row r="26" spans="1:18" ht="24" hidden="1" customHeight="1" x14ac:dyDescent="0.15">
      <c r="A26" s="486" t="s">
        <v>172</v>
      </c>
      <c r="B26" s="487"/>
      <c r="C26" s="487"/>
      <c r="D26" s="2"/>
      <c r="E26" s="2"/>
      <c r="F26" s="2"/>
      <c r="G26" s="9">
        <f>SUM(G11:G23)</f>
        <v>3970</v>
      </c>
      <c r="H26" s="9">
        <f>IF(サイズ2="","",SUM(H11:H23))</f>
        <v>0</v>
      </c>
      <c r="I26" s="9">
        <f>SUM(I11:I23)</f>
        <v>1430</v>
      </c>
      <c r="J26" s="9">
        <f>IF(サイズ2="","",SUM(J11:J23))</f>
        <v>0</v>
      </c>
      <c r="K26" s="9">
        <f>SUM(K11:K23)</f>
        <v>400</v>
      </c>
      <c r="L26" s="9">
        <f>IF(サイズ2="","",SUM(L11:L23))</f>
        <v>0</v>
      </c>
      <c r="M26" s="9">
        <f>SUM(M11:M23)</f>
        <v>0</v>
      </c>
      <c r="N26" s="9">
        <f>IF(サイズ2="","",SUM(N11:N23))</f>
        <v>0</v>
      </c>
      <c r="O26" s="9">
        <f>SUM(O11:O23)</f>
        <v>750</v>
      </c>
      <c r="P26" s="9">
        <f>IF(サイズ2="","",SUM(P11:P23))</f>
        <v>0</v>
      </c>
      <c r="Q26" s="9">
        <f>SUM(G26,I26,K26,M26,O26)</f>
        <v>6550</v>
      </c>
      <c r="R26" s="10">
        <f>IF(サイズ2="","",SUM(H26,J26,L26,N26,P26))</f>
        <v>0</v>
      </c>
    </row>
    <row r="27" spans="1:18" ht="24" hidden="1" customHeight="1" x14ac:dyDescent="0.15">
      <c r="A27" s="11" t="s">
        <v>173</v>
      </c>
      <c r="B27" s="468" t="e">
        <f>IF(サイズ2="","",HLOOKUP(サイズ2,$E$31:$L$32,2,0)*C24)</f>
        <v>#N/A</v>
      </c>
      <c r="C27" s="468"/>
      <c r="D27" s="50"/>
      <c r="E27" s="50"/>
      <c r="F27" s="50"/>
      <c r="G27" s="468" t="e">
        <f>IF(サイズ2="","",HLOOKUP(サイズ2,$E$31:$L$34,3,0)*H25+HLOOKUP(サイズ2,$E$31:$L$34,4,0)*H26)</f>
        <v>#N/A</v>
      </c>
      <c r="H27" s="468"/>
      <c r="I27" s="468" t="e">
        <f>IF(サイズ2="","",HLOOKUP(サイズ2,$E$31:$L$34,3,0)*J25+HLOOKUP(サイズ2,$E$31:$L$34,4,0)*J26)</f>
        <v>#N/A</v>
      </c>
      <c r="J27" s="468"/>
      <c r="K27" s="468" t="e">
        <f>IF(サイズ2="","",HLOOKUP(サイズ2,$E$31:$L$34,3,0)*L25+HLOOKUP(サイズ2,$E$31:$L$34,4,0)*L26)</f>
        <v>#N/A</v>
      </c>
      <c r="L27" s="468"/>
      <c r="M27" s="468" t="e">
        <f>IF(サイズ2="","",HLOOKUP(サイズ2,$E$31:$L$34,3,0)*N25+HLOOKUP(サイズ2,$E$31:$L$34,4,0)*N26)</f>
        <v>#N/A</v>
      </c>
      <c r="N27" s="468"/>
      <c r="O27" s="468" t="e">
        <f>IF(サイズ2="","",HLOOKUP(サイズ2,$E$31:$L$34,3,0)*P25+HLOOKUP(サイズ2,$E$31:$L$34,4,0)*P26)</f>
        <v>#N/A</v>
      </c>
      <c r="P27" s="468"/>
      <c r="Q27" s="468" t="e">
        <f>IF(サイズ2="","",INT(SUM(B27:P27)))</f>
        <v>#N/A</v>
      </c>
      <c r="R27" s="499"/>
    </row>
    <row r="28" spans="1:18" ht="22.5" customHeight="1" x14ac:dyDescent="0.15">
      <c r="A28" s="485" t="s">
        <v>184</v>
      </c>
      <c r="B28" s="485"/>
      <c r="C28" s="485"/>
      <c r="D28" s="485"/>
      <c r="E28" s="485"/>
      <c r="F28" s="485"/>
      <c r="G28" s="485"/>
      <c r="H28" s="485"/>
      <c r="I28" s="485"/>
      <c r="J28" s="485"/>
      <c r="K28" s="13"/>
      <c r="L28" s="13"/>
      <c r="M28" s="503"/>
      <c r="N28" s="503"/>
      <c r="O28" s="503"/>
      <c r="P28" s="12"/>
      <c r="Q28" s="12"/>
      <c r="R28" s="12"/>
    </row>
    <row r="29" spans="1:18" ht="7.5" customHeight="1" x14ac:dyDescent="0.15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13"/>
      <c r="L29" s="13"/>
      <c r="M29" s="93"/>
      <c r="N29" s="93"/>
      <c r="O29" s="93"/>
      <c r="P29" s="12"/>
      <c r="Q29" s="12"/>
      <c r="R29" s="12"/>
    </row>
    <row r="30" spans="1:18" ht="24" customHeight="1" x14ac:dyDescent="0.15">
      <c r="A30" s="502" t="s">
        <v>174</v>
      </c>
      <c r="B30" s="490" t="s">
        <v>9</v>
      </c>
      <c r="C30" s="490" t="s">
        <v>10</v>
      </c>
      <c r="D30" s="99"/>
      <c r="E30" s="99"/>
      <c r="F30" s="99"/>
      <c r="G30" s="481" t="s">
        <v>11</v>
      </c>
      <c r="H30" s="482"/>
      <c r="I30" s="482"/>
      <c r="J30" s="482"/>
      <c r="K30" s="482"/>
      <c r="L30" s="492"/>
      <c r="M30" s="479" t="s">
        <v>12</v>
      </c>
      <c r="N30" s="480"/>
      <c r="O30" s="480"/>
      <c r="P30" s="480"/>
      <c r="Q30" s="480"/>
      <c r="R30" s="480"/>
    </row>
    <row r="31" spans="1:18" ht="21.95" customHeight="1" x14ac:dyDescent="0.15">
      <c r="A31" s="492"/>
      <c r="B31" s="491"/>
      <c r="C31" s="491"/>
      <c r="D31" s="100" t="s">
        <v>190</v>
      </c>
      <c r="E31" s="101" t="s">
        <v>191</v>
      </c>
      <c r="F31" s="101" t="s">
        <v>192</v>
      </c>
      <c r="G31" s="61" t="s">
        <v>193</v>
      </c>
      <c r="H31" s="61" t="s">
        <v>194</v>
      </c>
      <c r="I31" s="61" t="s">
        <v>195</v>
      </c>
      <c r="J31" s="61" t="s">
        <v>1</v>
      </c>
      <c r="K31" s="61" t="s">
        <v>2</v>
      </c>
      <c r="L31" s="61" t="s">
        <v>3</v>
      </c>
      <c r="M31" s="481"/>
      <c r="N31" s="482"/>
      <c r="O31" s="482"/>
      <c r="P31" s="482"/>
      <c r="Q31" s="482"/>
      <c r="R31" s="482"/>
    </row>
    <row r="32" spans="1:18" ht="39" customHeight="1" x14ac:dyDescent="0.15">
      <c r="A32" s="483" t="s">
        <v>175</v>
      </c>
      <c r="B32" s="98" t="s">
        <v>176</v>
      </c>
      <c r="C32" s="105" t="s">
        <v>177</v>
      </c>
      <c r="D32" s="14"/>
      <c r="E32" s="3">
        <v>4.4000000000000004</v>
      </c>
      <c r="F32" s="3">
        <v>4.4000000000000004</v>
      </c>
      <c r="G32" s="62">
        <v>4.4000000000000004</v>
      </c>
      <c r="H32" s="62">
        <v>7.4</v>
      </c>
      <c r="I32" s="62">
        <v>13.4</v>
      </c>
      <c r="J32" s="62">
        <v>4.4000000000000004</v>
      </c>
      <c r="K32" s="62">
        <v>11.4</v>
      </c>
      <c r="L32" s="62">
        <v>17.399999999999999</v>
      </c>
      <c r="M32" s="495" t="s">
        <v>178</v>
      </c>
      <c r="N32" s="496"/>
      <c r="O32" s="496"/>
      <c r="P32" s="496"/>
      <c r="Q32" s="496"/>
      <c r="R32" s="496"/>
    </row>
    <row r="33" spans="1:18" ht="39" customHeight="1" x14ac:dyDescent="0.15">
      <c r="A33" s="484"/>
      <c r="B33" s="493" t="s">
        <v>131</v>
      </c>
      <c r="C33" s="106" t="s">
        <v>129</v>
      </c>
      <c r="D33" s="1"/>
      <c r="E33" s="4">
        <v>2.75</v>
      </c>
      <c r="F33" s="4">
        <v>2.75</v>
      </c>
      <c r="G33" s="63">
        <v>2.75</v>
      </c>
      <c r="H33" s="63">
        <v>4.4000000000000004</v>
      </c>
      <c r="I33" s="63">
        <v>6.6</v>
      </c>
      <c r="J33" s="63">
        <v>2.75</v>
      </c>
      <c r="K33" s="63">
        <v>7.15</v>
      </c>
      <c r="L33" s="63">
        <v>9</v>
      </c>
      <c r="M33" s="15"/>
      <c r="N33" s="16"/>
      <c r="O33" s="16"/>
      <c r="P33" s="17"/>
      <c r="Q33" s="17"/>
      <c r="R33" s="17"/>
    </row>
    <row r="34" spans="1:18" ht="39" customHeight="1" x14ac:dyDescent="0.15">
      <c r="A34" s="484"/>
      <c r="B34" s="494"/>
      <c r="C34" s="107" t="s">
        <v>185</v>
      </c>
      <c r="D34" s="18"/>
      <c r="E34" s="3">
        <v>4.4000000000000004</v>
      </c>
      <c r="F34" s="3">
        <v>4.4000000000000004</v>
      </c>
      <c r="G34" s="62">
        <v>4.4000000000000004</v>
      </c>
      <c r="H34" s="62">
        <v>7.4</v>
      </c>
      <c r="I34" s="62">
        <v>13.4</v>
      </c>
      <c r="J34" s="62">
        <v>4.4000000000000004</v>
      </c>
      <c r="K34" s="62">
        <v>11.4</v>
      </c>
      <c r="L34" s="62">
        <v>17.399999999999999</v>
      </c>
      <c r="M34" s="497"/>
      <c r="N34" s="498"/>
      <c r="O34" s="498"/>
      <c r="P34" s="17"/>
      <c r="Q34" s="17"/>
      <c r="R34" s="17"/>
    </row>
    <row r="35" spans="1:18" s="95" customFormat="1" ht="23.25" customHeight="1" x14ac:dyDescent="0.15">
      <c r="G35" s="104" t="s">
        <v>179</v>
      </c>
      <c r="H35" s="102"/>
      <c r="I35" s="103"/>
      <c r="J35" s="103"/>
      <c r="K35" s="103"/>
      <c r="L35" s="103"/>
      <c r="M35" s="103"/>
      <c r="N35" s="103"/>
      <c r="R35" s="457" t="str">
        <f>B6</f>
        <v>2024年12月現在</v>
      </c>
    </row>
    <row r="36" spans="1:18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</sheetData>
  <sheetProtection algorithmName="SHA-512" hashValue="z66Gx2hDxFit+5lTYBn8FfgCzcmU/sBg8XuHBksTr1Cjou9G2ntoRKjF2F1eAySXVBakwvtVtzYbze+eXi3a1g==" saltValue="mCYPjq422gQe4SLrtktwFQ==" spinCount="100000" sheet="1" selectLockedCells="1"/>
  <mergeCells count="43">
    <mergeCell ref="A25:C25"/>
    <mergeCell ref="A30:A31"/>
    <mergeCell ref="B30:B31"/>
    <mergeCell ref="M28:O28"/>
    <mergeCell ref="I28:J28"/>
    <mergeCell ref="K27:L27"/>
    <mergeCell ref="Q8:R8"/>
    <mergeCell ref="M30:R31"/>
    <mergeCell ref="A32:A34"/>
    <mergeCell ref="A28:H28"/>
    <mergeCell ref="A26:C26"/>
    <mergeCell ref="G8:H8"/>
    <mergeCell ref="A8:A9"/>
    <mergeCell ref="B8:C8"/>
    <mergeCell ref="B27:C27"/>
    <mergeCell ref="C30:C31"/>
    <mergeCell ref="G30:L30"/>
    <mergeCell ref="B33:B34"/>
    <mergeCell ref="M32:R32"/>
    <mergeCell ref="M34:O34"/>
    <mergeCell ref="Q27:R27"/>
    <mergeCell ref="I27:J27"/>
    <mergeCell ref="B3:C3"/>
    <mergeCell ref="D4:H4"/>
    <mergeCell ref="D6:F6"/>
    <mergeCell ref="B4:C4"/>
    <mergeCell ref="B6:C6"/>
    <mergeCell ref="Q3:R3"/>
    <mergeCell ref="Q4:R4"/>
    <mergeCell ref="N3:P3"/>
    <mergeCell ref="G27:H27"/>
    <mergeCell ref="D3:H3"/>
    <mergeCell ref="M27:N27"/>
    <mergeCell ref="O27:P27"/>
    <mergeCell ref="N4:P4"/>
    <mergeCell ref="K3:M3"/>
    <mergeCell ref="K4:M4"/>
    <mergeCell ref="M8:N8"/>
    <mergeCell ref="O8:P8"/>
    <mergeCell ref="I8:J8"/>
    <mergeCell ref="K8:L8"/>
    <mergeCell ref="I3:J3"/>
    <mergeCell ref="I4:J4"/>
  </mergeCells>
  <phoneticPr fontId="2"/>
  <dataValidations count="6">
    <dataValidation imeMode="off" allowBlank="1" showInputMessage="1" showErrorMessage="1" promptTitle="日付の入力" prompt="日付の入力は、「2/10」のようにスラッシュで区切って入力してください。" sqref="A4" xr:uid="{00000000-0002-0000-0000-000000000000}"/>
    <dataValidation imeMode="disabled" allowBlank="1" showInputMessage="1" showErrorMessage="1" sqref="B4:H4" xr:uid="{00000000-0002-0000-0000-000001000000}"/>
    <dataValidation imeMode="on" allowBlank="1" showInputMessage="1" showErrorMessage="1" promptTitle="広告主名" prompt="広告主名を入力してください。" sqref="K4" xr:uid="{00000000-0002-0000-0000-000002000000}"/>
    <dataValidation imeMode="on" allowBlank="1" showInputMessage="1" showErrorMessage="1" promptTitle="タイトル等" prompt="広告のタイトルをできるだけ詳しく入力してください。" sqref="N4" xr:uid="{00000000-0002-0000-0000-000003000000}"/>
    <dataValidation imeMode="on" allowBlank="1" showInputMessage="1" showErrorMessage="1" promptTitle="申込者名" prompt="申込者名を入力してください。" sqref="Q4" xr:uid="{00000000-0002-0000-0000-000004000000}"/>
    <dataValidation type="list" allowBlank="1" showInputMessage="1" showErrorMessage="1" promptTitle="サイズ" prompt="用紙のサイズを選択してください。" sqref="I4:J4" xr:uid="{00000000-0002-0000-0000-000005000000}">
      <formula1>$D$31:$L$31</formula1>
    </dataValidation>
  </dataValidations>
  <hyperlinks>
    <hyperlink ref="A10" location="徳島①!A1" display="徳島市" xr:uid="{00000000-0004-0000-0000-000000000000}"/>
    <hyperlink ref="A11" location="徳島①!A1" display="鳴門市" xr:uid="{00000000-0004-0000-0000-000001000000}"/>
    <hyperlink ref="A12" location="徳島②!A1" display="小松島市" xr:uid="{00000000-0004-0000-0000-000002000000}"/>
    <hyperlink ref="A13" location="徳島②!A1" display="阿南市" xr:uid="{00000000-0004-0000-0000-000003000000}"/>
    <hyperlink ref="A14" location="徳島②!A1" display="勝浦郡" xr:uid="{00000000-0004-0000-0000-000004000000}"/>
    <hyperlink ref="A15" location="徳島②!A1" display="名西郡" xr:uid="{00000000-0004-0000-0000-000005000000}"/>
    <hyperlink ref="A16" location="徳島②!A1" display="那賀郡" xr:uid="{00000000-0004-0000-0000-000006000000}"/>
    <hyperlink ref="A17" location="徳島②!A1" display="阿波市" xr:uid="{00000000-0004-0000-0000-000007000000}"/>
    <hyperlink ref="A18" location="徳島③!A1" display="板野郡" xr:uid="{00000000-0004-0000-0000-000008000000}"/>
    <hyperlink ref="A19" location="徳島③!A1" display="吉野川市" xr:uid="{00000000-0004-0000-0000-000009000000}"/>
    <hyperlink ref="A20" location="徳島③!A1" display="美馬市" xr:uid="{00000000-0004-0000-0000-00000A000000}"/>
    <hyperlink ref="A21" location="徳島③!A1" display="美馬郡" xr:uid="{00000000-0004-0000-0000-00000B000000}"/>
    <hyperlink ref="A22" location="徳島④!A1" display="三好市・三好郡" xr:uid="{00000000-0004-0000-0000-00000C000000}"/>
    <hyperlink ref="A23" location="徳島④!A1" display="海部郡" xr:uid="{00000000-0004-0000-0000-00000D000000}"/>
  </hyperlinks>
  <printOptions horizontalCentered="1" verticalCentered="1"/>
  <pageMargins left="0.23622047244094491" right="0.23622047244094491" top="0.51181102362204722" bottom="0.31496062992125984" header="0.31496062992125984" footer="0.11811023622047245"/>
  <pageSetup paperSize="9" scale="84" orientation="landscape" r:id="rId1"/>
  <headerFooter alignWithMargins="0">
    <oddFooter>&amp;R&amp;"ＭＳ Ｐ明朝,標準"株式会社　読宣四国　TEL087(888)6133　FAX087(888)6130</oddFooter>
  </headerFooter>
  <ignoredErrors>
    <ignoredError sqref="J24 H24 L24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7"/>
  </sheetPr>
  <dimension ref="A1:Y49"/>
  <sheetViews>
    <sheetView showZeros="0" zoomScale="66" zoomScaleNormal="66" zoomScaleSheetLayoutView="70" workbookViewId="0">
      <selection activeCell="D6" sqref="D6"/>
    </sheetView>
  </sheetViews>
  <sheetFormatPr defaultRowHeight="11.25" x14ac:dyDescent="0.15"/>
  <cols>
    <col min="1" max="1" width="7.625" style="20" customWidth="1"/>
    <col min="2" max="2" width="9.125" style="20" customWidth="1"/>
    <col min="3" max="3" width="10.5" style="20" customWidth="1"/>
    <col min="4" max="4" width="11.125" style="20" customWidth="1"/>
    <col min="5" max="5" width="6.125" style="20" customWidth="1"/>
    <col min="6" max="6" width="9.875" style="20" customWidth="1"/>
    <col min="7" max="7" width="6.25" style="20" customWidth="1"/>
    <col min="8" max="8" width="3.25" style="20" customWidth="1"/>
    <col min="9" max="10" width="3.125" style="20" customWidth="1"/>
    <col min="11" max="11" width="10.5" style="20" customWidth="1"/>
    <col min="12" max="12" width="11.625" style="20" customWidth="1"/>
    <col min="13" max="13" width="10.625" style="20" customWidth="1"/>
    <col min="14" max="14" width="10.5" style="20" customWidth="1"/>
    <col min="15" max="15" width="11.625" style="20" customWidth="1"/>
    <col min="16" max="16" width="9.125" style="20" customWidth="1"/>
    <col min="17" max="17" width="10.5" style="20" customWidth="1"/>
    <col min="18" max="18" width="11.625" style="20" customWidth="1"/>
    <col min="19" max="19" width="8" style="20" customWidth="1"/>
    <col min="20" max="21" width="9.625" style="20" customWidth="1"/>
    <col min="22" max="22" width="11.625" style="20" customWidth="1"/>
    <col min="23" max="23" width="9.125" style="20" customWidth="1"/>
    <col min="24" max="24" width="11.625" style="20" customWidth="1"/>
    <col min="25" max="25" width="5" style="20" customWidth="1"/>
    <col min="26" max="16384" width="9" style="20"/>
  </cols>
  <sheetData>
    <row r="1" spans="1:25" s="64" customFormat="1" ht="22.5" customHeight="1" x14ac:dyDescent="0.15">
      <c r="A1" s="513" t="s">
        <v>13</v>
      </c>
      <c r="B1" s="558"/>
      <c r="C1" s="558"/>
      <c r="D1" s="558"/>
      <c r="E1" s="558"/>
      <c r="F1" s="511" t="s">
        <v>196</v>
      </c>
      <c r="G1" s="512"/>
      <c r="H1" s="512"/>
      <c r="I1" s="512"/>
      <c r="J1" s="512"/>
      <c r="K1" s="512"/>
      <c r="L1" s="513"/>
      <c r="M1" s="384" t="s">
        <v>186</v>
      </c>
      <c r="N1" s="543" t="s">
        <v>17</v>
      </c>
      <c r="O1" s="549"/>
      <c r="P1" s="549"/>
      <c r="Q1" s="549"/>
      <c r="R1" s="549"/>
      <c r="S1" s="550"/>
      <c r="T1" s="542" t="s">
        <v>16</v>
      </c>
      <c r="U1" s="542"/>
      <c r="V1" s="542"/>
      <c r="W1" s="542"/>
      <c r="X1" s="543"/>
    </row>
    <row r="2" spans="1:25" s="22" customFormat="1" ht="30" customHeight="1" x14ac:dyDescent="0.15">
      <c r="A2" s="528">
        <f>市郡別!A4</f>
        <v>0</v>
      </c>
      <c r="B2" s="529"/>
      <c r="C2" s="529"/>
      <c r="D2" s="529"/>
      <c r="E2" s="529"/>
      <c r="F2" s="524">
        <f>SUM(D38,L38,O38,R38,X38,D47,L47,O47,R47,X47)</f>
        <v>0</v>
      </c>
      <c r="G2" s="525"/>
      <c r="H2" s="525"/>
      <c r="I2" s="525"/>
      <c r="J2" s="525"/>
      <c r="K2" s="556">
        <f>市郡別!B4</f>
        <v>0</v>
      </c>
      <c r="L2" s="557"/>
      <c r="M2" s="21" t="str">
        <f>市郡別!サイズ2</f>
        <v>-</v>
      </c>
      <c r="N2" s="544">
        <f>市郡別!K4</f>
        <v>0</v>
      </c>
      <c r="O2" s="545"/>
      <c r="P2" s="545"/>
      <c r="Q2" s="545"/>
      <c r="R2" s="545"/>
      <c r="S2" s="546"/>
      <c r="T2" s="547">
        <f>市郡別!N4</f>
        <v>0</v>
      </c>
      <c r="U2" s="547"/>
      <c r="V2" s="547"/>
      <c r="W2" s="547"/>
      <c r="X2" s="548"/>
    </row>
    <row r="3" spans="1:25" ht="9" customHeight="1" x14ac:dyDescent="0.15">
      <c r="A3" s="23"/>
      <c r="B3" s="23"/>
      <c r="C3" s="23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5" s="25" customFormat="1" ht="25.5" customHeight="1" x14ac:dyDescent="0.15">
      <c r="A4" s="530" t="s">
        <v>25</v>
      </c>
      <c r="B4" s="526" t="s">
        <v>26</v>
      </c>
      <c r="C4" s="508"/>
      <c r="D4" s="508"/>
      <c r="E4" s="508"/>
      <c r="F4" s="508"/>
      <c r="G4" s="527"/>
      <c r="H4" s="508" t="s">
        <v>18</v>
      </c>
      <c r="I4" s="508"/>
      <c r="J4" s="508"/>
      <c r="K4" s="508"/>
      <c r="L4" s="508"/>
      <c r="M4" s="551" t="s">
        <v>19</v>
      </c>
      <c r="N4" s="552"/>
      <c r="O4" s="553"/>
      <c r="P4" s="554" t="s">
        <v>20</v>
      </c>
      <c r="Q4" s="552"/>
      <c r="R4" s="555"/>
      <c r="S4" s="551" t="s">
        <v>21</v>
      </c>
      <c r="T4" s="552"/>
      <c r="U4" s="553"/>
      <c r="V4" s="508" t="s">
        <v>22</v>
      </c>
      <c r="W4" s="508"/>
      <c r="X4" s="508"/>
      <c r="Y4" s="65"/>
    </row>
    <row r="5" spans="1:25" ht="18" customHeight="1" x14ac:dyDescent="0.15">
      <c r="A5" s="530"/>
      <c r="B5" s="259" t="s">
        <v>198</v>
      </c>
      <c r="C5" s="260" t="s">
        <v>4</v>
      </c>
      <c r="D5" s="260" t="s">
        <v>0</v>
      </c>
      <c r="E5" s="536" t="s">
        <v>40</v>
      </c>
      <c r="F5" s="536"/>
      <c r="G5" s="537"/>
      <c r="H5" s="509" t="s">
        <v>198</v>
      </c>
      <c r="I5" s="509"/>
      <c r="J5" s="510"/>
      <c r="K5" s="260" t="s">
        <v>4</v>
      </c>
      <c r="L5" s="262" t="s">
        <v>0</v>
      </c>
      <c r="M5" s="408" t="s">
        <v>198</v>
      </c>
      <c r="N5" s="409" t="s">
        <v>4</v>
      </c>
      <c r="O5" s="410" t="s">
        <v>0</v>
      </c>
      <c r="P5" s="263" t="s">
        <v>198</v>
      </c>
      <c r="Q5" s="260" t="s">
        <v>4</v>
      </c>
      <c r="R5" s="262" t="s">
        <v>0</v>
      </c>
      <c r="S5" s="259" t="s">
        <v>197</v>
      </c>
      <c r="T5" s="260" t="s">
        <v>4</v>
      </c>
      <c r="U5" s="261" t="s">
        <v>0</v>
      </c>
      <c r="V5" s="408" t="s">
        <v>197</v>
      </c>
      <c r="W5" s="409" t="s">
        <v>4</v>
      </c>
      <c r="X5" s="412" t="s">
        <v>0</v>
      </c>
    </row>
    <row r="6" spans="1:25" ht="17.45" customHeight="1" x14ac:dyDescent="0.15">
      <c r="A6" s="533" t="s">
        <v>200</v>
      </c>
      <c r="B6" s="147" t="s">
        <v>251</v>
      </c>
      <c r="C6" s="218">
        <v>2540</v>
      </c>
      <c r="D6" s="219"/>
      <c r="E6" s="538"/>
      <c r="F6" s="538"/>
      <c r="G6" s="539"/>
      <c r="H6" s="531" t="s">
        <v>220</v>
      </c>
      <c r="I6" s="531"/>
      <c r="J6" s="532"/>
      <c r="K6" s="229">
        <v>1150</v>
      </c>
      <c r="L6" s="230"/>
      <c r="M6" s="407" t="s">
        <v>228</v>
      </c>
      <c r="N6" s="236">
        <v>770</v>
      </c>
      <c r="O6" s="244"/>
      <c r="P6" s="151" t="s">
        <v>44</v>
      </c>
      <c r="Q6" s="229">
        <v>1540</v>
      </c>
      <c r="R6" s="230"/>
      <c r="S6" s="26"/>
      <c r="T6" s="229"/>
      <c r="U6" s="247"/>
      <c r="V6" s="411" t="s">
        <v>230</v>
      </c>
      <c r="W6" s="236">
        <v>920</v>
      </c>
      <c r="X6" s="237"/>
    </row>
    <row r="7" spans="1:25" ht="17.45" customHeight="1" x14ac:dyDescent="0.15">
      <c r="A7" s="534"/>
      <c r="B7" s="449" t="s">
        <v>27</v>
      </c>
      <c r="C7" s="220">
        <v>2320</v>
      </c>
      <c r="D7" s="221"/>
      <c r="E7" s="506"/>
      <c r="F7" s="506"/>
      <c r="G7" s="507"/>
      <c r="H7" s="522" t="s">
        <v>221</v>
      </c>
      <c r="I7" s="522"/>
      <c r="J7" s="523"/>
      <c r="K7" s="248" t="s">
        <v>250</v>
      </c>
      <c r="L7" s="239"/>
      <c r="M7" s="405" t="s">
        <v>229</v>
      </c>
      <c r="N7" s="231">
        <v>1190</v>
      </c>
      <c r="O7" s="241"/>
      <c r="P7" s="153" t="s">
        <v>43</v>
      </c>
      <c r="Q7" s="436" t="s">
        <v>248</v>
      </c>
      <c r="R7" s="239"/>
      <c r="S7" s="28"/>
      <c r="T7" s="231"/>
      <c r="U7" s="242"/>
      <c r="V7" s="258" t="s">
        <v>231</v>
      </c>
      <c r="W7" s="231">
        <v>1380</v>
      </c>
      <c r="X7" s="232"/>
    </row>
    <row r="8" spans="1:25" ht="17.45" customHeight="1" x14ac:dyDescent="0.15">
      <c r="A8" s="534"/>
      <c r="B8" s="449" t="s">
        <v>261</v>
      </c>
      <c r="C8" s="220">
        <v>2610</v>
      </c>
      <c r="D8" s="221"/>
      <c r="E8" s="506"/>
      <c r="F8" s="506"/>
      <c r="G8" s="507"/>
      <c r="H8" s="522" t="s">
        <v>222</v>
      </c>
      <c r="I8" s="522"/>
      <c r="J8" s="523"/>
      <c r="K8" s="231">
        <v>450</v>
      </c>
      <c r="L8" s="232"/>
      <c r="M8" s="405" t="s">
        <v>227</v>
      </c>
      <c r="N8" s="231">
        <v>1640</v>
      </c>
      <c r="O8" s="241"/>
      <c r="P8" s="153" t="s">
        <v>38</v>
      </c>
      <c r="Q8" s="231">
        <v>250</v>
      </c>
      <c r="R8" s="232"/>
      <c r="S8" s="28"/>
      <c r="T8" s="231"/>
      <c r="U8" s="242"/>
      <c r="V8" s="258" t="s">
        <v>46</v>
      </c>
      <c r="W8" s="231">
        <v>1180</v>
      </c>
      <c r="X8" s="232"/>
    </row>
    <row r="9" spans="1:25" ht="17.45" customHeight="1" x14ac:dyDescent="0.15">
      <c r="A9" s="534"/>
      <c r="B9" s="449" t="s">
        <v>262</v>
      </c>
      <c r="C9" s="220">
        <v>2760</v>
      </c>
      <c r="D9" s="221"/>
      <c r="E9" s="506" t="s">
        <v>238</v>
      </c>
      <c r="F9" s="506"/>
      <c r="G9" s="507"/>
      <c r="H9" s="522" t="s">
        <v>223</v>
      </c>
      <c r="I9" s="522"/>
      <c r="J9" s="523"/>
      <c r="K9" s="231">
        <v>330</v>
      </c>
      <c r="L9" s="232"/>
      <c r="M9" s="518" t="s">
        <v>232</v>
      </c>
      <c r="N9" s="516">
        <v>840</v>
      </c>
      <c r="O9" s="520"/>
      <c r="P9" s="69"/>
      <c r="Q9" s="231"/>
      <c r="R9" s="233"/>
      <c r="S9" s="28"/>
      <c r="T9" s="231"/>
      <c r="U9" s="242"/>
      <c r="V9" s="518" t="s">
        <v>233</v>
      </c>
      <c r="W9" s="516">
        <v>1010</v>
      </c>
      <c r="X9" s="504"/>
    </row>
    <row r="10" spans="1:25" ht="17.45" customHeight="1" x14ac:dyDescent="0.15">
      <c r="A10" s="534"/>
      <c r="B10" s="449" t="s">
        <v>252</v>
      </c>
      <c r="C10" s="220">
        <v>2310</v>
      </c>
      <c r="D10" s="221"/>
      <c r="E10" s="506"/>
      <c r="F10" s="506"/>
      <c r="G10" s="507"/>
      <c r="H10" s="522" t="s">
        <v>249</v>
      </c>
      <c r="I10" s="522"/>
      <c r="J10" s="523"/>
      <c r="K10" s="231">
        <v>320</v>
      </c>
      <c r="L10" s="232"/>
      <c r="M10" s="519"/>
      <c r="N10" s="517"/>
      <c r="O10" s="521"/>
      <c r="P10" s="69"/>
      <c r="Q10" s="231"/>
      <c r="R10" s="233"/>
      <c r="S10" s="28"/>
      <c r="T10" s="231"/>
      <c r="U10" s="242"/>
      <c r="V10" s="519"/>
      <c r="W10" s="517"/>
      <c r="X10" s="505"/>
    </row>
    <row r="11" spans="1:25" ht="17.45" customHeight="1" x14ac:dyDescent="0.15">
      <c r="A11" s="534"/>
      <c r="B11" s="449" t="s">
        <v>28</v>
      </c>
      <c r="C11" s="220">
        <v>2830</v>
      </c>
      <c r="D11" s="221"/>
      <c r="E11" s="506"/>
      <c r="F11" s="506"/>
      <c r="G11" s="507"/>
      <c r="H11" s="522" t="s">
        <v>224</v>
      </c>
      <c r="I11" s="522"/>
      <c r="J11" s="523"/>
      <c r="K11" s="231">
        <v>80</v>
      </c>
      <c r="L11" s="232"/>
      <c r="M11" s="405" t="s">
        <v>45</v>
      </c>
      <c r="N11" s="231">
        <v>650</v>
      </c>
      <c r="O11" s="241"/>
      <c r="P11" s="69"/>
      <c r="Q11" s="231"/>
      <c r="R11" s="233"/>
      <c r="S11" s="28"/>
      <c r="T11" s="231"/>
      <c r="U11" s="242"/>
      <c r="V11" s="258" t="s">
        <v>47</v>
      </c>
      <c r="W11" s="231">
        <v>650</v>
      </c>
      <c r="X11" s="232"/>
    </row>
    <row r="12" spans="1:25" ht="17.45" customHeight="1" x14ac:dyDescent="0.15">
      <c r="A12" s="534"/>
      <c r="B12" s="449" t="s">
        <v>257</v>
      </c>
      <c r="C12" s="220">
        <v>2600</v>
      </c>
      <c r="D12" s="221"/>
      <c r="E12" s="506" t="s">
        <v>259</v>
      </c>
      <c r="F12" s="506"/>
      <c r="G12" s="507"/>
      <c r="H12" s="522" t="s">
        <v>225</v>
      </c>
      <c r="I12" s="522"/>
      <c r="J12" s="523"/>
      <c r="K12" s="231">
        <v>630</v>
      </c>
      <c r="L12" s="232"/>
      <c r="M12" s="405" t="s">
        <v>27</v>
      </c>
      <c r="N12" s="231">
        <v>620</v>
      </c>
      <c r="O12" s="241"/>
      <c r="P12" s="69"/>
      <c r="Q12" s="231"/>
      <c r="R12" s="233"/>
      <c r="S12" s="28"/>
      <c r="T12" s="231"/>
      <c r="U12" s="242"/>
      <c r="V12" s="258" t="s">
        <v>48</v>
      </c>
      <c r="W12" s="231">
        <v>450</v>
      </c>
      <c r="X12" s="232"/>
    </row>
    <row r="13" spans="1:25" ht="17.45" customHeight="1" x14ac:dyDescent="0.15">
      <c r="A13" s="534"/>
      <c r="B13" s="449" t="s">
        <v>29</v>
      </c>
      <c r="C13" s="220">
        <v>2510</v>
      </c>
      <c r="D13" s="221"/>
      <c r="E13" s="506"/>
      <c r="F13" s="506"/>
      <c r="G13" s="507"/>
      <c r="H13" s="540" t="s">
        <v>279</v>
      </c>
      <c r="I13" s="540"/>
      <c r="J13" s="541"/>
      <c r="K13" s="231">
        <v>100</v>
      </c>
      <c r="L13" s="232"/>
      <c r="M13" s="405" t="s">
        <v>28</v>
      </c>
      <c r="N13" s="231">
        <v>500</v>
      </c>
      <c r="O13" s="241"/>
      <c r="P13" s="69"/>
      <c r="Q13" s="231"/>
      <c r="R13" s="233"/>
      <c r="S13" s="28"/>
      <c r="T13" s="231"/>
      <c r="U13" s="242"/>
      <c r="V13" s="258" t="s">
        <v>49</v>
      </c>
      <c r="W13" s="231">
        <v>200</v>
      </c>
      <c r="X13" s="232"/>
    </row>
    <row r="14" spans="1:25" ht="17.45" customHeight="1" x14ac:dyDescent="0.15">
      <c r="A14" s="534"/>
      <c r="B14" s="449" t="s">
        <v>30</v>
      </c>
      <c r="C14" s="220">
        <v>2420</v>
      </c>
      <c r="D14" s="221"/>
      <c r="E14" s="506"/>
      <c r="F14" s="506"/>
      <c r="G14" s="507"/>
      <c r="H14" s="514"/>
      <c r="I14" s="514"/>
      <c r="J14" s="515"/>
      <c r="K14" s="231"/>
      <c r="L14" s="233"/>
      <c r="M14" s="406" t="s">
        <v>38</v>
      </c>
      <c r="N14" s="231">
        <v>500</v>
      </c>
      <c r="O14" s="241"/>
      <c r="P14" s="29"/>
      <c r="Q14" s="231"/>
      <c r="R14" s="233"/>
      <c r="S14" s="28"/>
      <c r="T14" s="231"/>
      <c r="U14" s="242"/>
      <c r="V14" s="258" t="s">
        <v>50</v>
      </c>
      <c r="W14" s="231">
        <v>320</v>
      </c>
      <c r="X14" s="232"/>
    </row>
    <row r="15" spans="1:25" ht="17.45" customHeight="1" x14ac:dyDescent="0.15">
      <c r="A15" s="534"/>
      <c r="B15" s="449" t="s">
        <v>292</v>
      </c>
      <c r="C15" s="220">
        <v>2740</v>
      </c>
      <c r="D15" s="221"/>
      <c r="E15" s="506" t="s">
        <v>239</v>
      </c>
      <c r="F15" s="506"/>
      <c r="G15" s="507"/>
      <c r="H15" s="514"/>
      <c r="I15" s="514"/>
      <c r="J15" s="515"/>
      <c r="K15" s="231"/>
      <c r="L15" s="233"/>
      <c r="M15" s="405" t="s">
        <v>205</v>
      </c>
      <c r="N15" s="248" t="s">
        <v>290</v>
      </c>
      <c r="O15" s="348"/>
      <c r="P15" s="29"/>
      <c r="Q15" s="231"/>
      <c r="R15" s="233"/>
      <c r="S15" s="28"/>
      <c r="T15" s="231"/>
      <c r="U15" s="242"/>
      <c r="V15" s="29"/>
      <c r="W15" s="231"/>
      <c r="X15" s="233"/>
    </row>
    <row r="16" spans="1:25" ht="17.45" customHeight="1" x14ac:dyDescent="0.15">
      <c r="A16" s="534"/>
      <c r="B16" s="449" t="s">
        <v>31</v>
      </c>
      <c r="C16" s="426" t="s">
        <v>293</v>
      </c>
      <c r="D16" s="427"/>
      <c r="E16" s="506"/>
      <c r="F16" s="506"/>
      <c r="G16" s="507"/>
      <c r="H16" s="514"/>
      <c r="I16" s="514"/>
      <c r="J16" s="515"/>
      <c r="K16" s="231"/>
      <c r="L16" s="233"/>
      <c r="M16" s="28"/>
      <c r="N16" s="231"/>
      <c r="O16" s="242"/>
      <c r="P16" s="29"/>
      <c r="Q16" s="231"/>
      <c r="R16" s="233"/>
      <c r="S16" s="28"/>
      <c r="T16" s="231"/>
      <c r="U16" s="242"/>
      <c r="V16" s="29"/>
      <c r="W16" s="231"/>
      <c r="X16" s="233"/>
    </row>
    <row r="17" spans="1:24" ht="17.45" customHeight="1" x14ac:dyDescent="0.15">
      <c r="A17" s="534"/>
      <c r="B17" s="449" t="s">
        <v>260</v>
      </c>
      <c r="C17" s="220">
        <v>2530</v>
      </c>
      <c r="D17" s="221"/>
      <c r="E17" s="506" t="s">
        <v>255</v>
      </c>
      <c r="F17" s="506"/>
      <c r="G17" s="507"/>
      <c r="H17" s="514"/>
      <c r="I17" s="514"/>
      <c r="J17" s="515"/>
      <c r="K17" s="231"/>
      <c r="L17" s="233"/>
      <c r="M17" s="28"/>
      <c r="N17" s="231"/>
      <c r="O17" s="242"/>
      <c r="P17" s="29"/>
      <c r="Q17" s="231"/>
      <c r="R17" s="233"/>
      <c r="S17" s="28"/>
      <c r="T17" s="231"/>
      <c r="U17" s="242"/>
      <c r="V17" s="29"/>
      <c r="W17" s="231"/>
      <c r="X17" s="233"/>
    </row>
    <row r="18" spans="1:24" ht="17.45" customHeight="1" x14ac:dyDescent="0.15">
      <c r="A18" s="534"/>
      <c r="B18" s="449" t="s">
        <v>298</v>
      </c>
      <c r="C18" s="220">
        <v>2870</v>
      </c>
      <c r="D18" s="221"/>
      <c r="E18" s="506"/>
      <c r="F18" s="506"/>
      <c r="G18" s="507"/>
      <c r="H18" s="514"/>
      <c r="I18" s="514"/>
      <c r="J18" s="515"/>
      <c r="K18" s="231"/>
      <c r="L18" s="233"/>
      <c r="M18" s="28"/>
      <c r="N18" s="231"/>
      <c r="O18" s="242"/>
      <c r="P18" s="29"/>
      <c r="Q18" s="231"/>
      <c r="R18" s="233"/>
      <c r="S18" s="28"/>
      <c r="T18" s="231"/>
      <c r="U18" s="242"/>
      <c r="V18" s="29"/>
      <c r="W18" s="231"/>
      <c r="X18" s="233"/>
    </row>
    <row r="19" spans="1:24" ht="17.45" customHeight="1" x14ac:dyDescent="0.15">
      <c r="A19" s="534"/>
      <c r="B19" s="449" t="s">
        <v>32</v>
      </c>
      <c r="C19" s="248" t="s">
        <v>297</v>
      </c>
      <c r="D19" s="239"/>
      <c r="E19" s="506"/>
      <c r="F19" s="506"/>
      <c r="G19" s="507"/>
      <c r="H19" s="514"/>
      <c r="I19" s="514"/>
      <c r="J19" s="515"/>
      <c r="K19" s="231"/>
      <c r="L19" s="233"/>
      <c r="M19" s="28"/>
      <c r="N19" s="231"/>
      <c r="O19" s="242"/>
      <c r="P19" s="29"/>
      <c r="Q19" s="231"/>
      <c r="R19" s="233"/>
      <c r="S19" s="28"/>
      <c r="T19" s="231"/>
      <c r="U19" s="242"/>
      <c r="V19" s="29"/>
      <c r="W19" s="231"/>
      <c r="X19" s="233"/>
    </row>
    <row r="20" spans="1:24" ht="17.45" customHeight="1" x14ac:dyDescent="0.15">
      <c r="A20" s="534"/>
      <c r="B20" s="449" t="s">
        <v>254</v>
      </c>
      <c r="C20" s="220">
        <v>2870</v>
      </c>
      <c r="D20" s="221"/>
      <c r="E20" s="506"/>
      <c r="F20" s="506"/>
      <c r="G20" s="507"/>
      <c r="H20" s="514"/>
      <c r="I20" s="514"/>
      <c r="J20" s="515"/>
      <c r="K20" s="231"/>
      <c r="L20" s="233"/>
      <c r="M20" s="28"/>
      <c r="N20" s="231"/>
      <c r="O20" s="242"/>
      <c r="P20" s="29"/>
      <c r="Q20" s="231"/>
      <c r="R20" s="233"/>
      <c r="S20" s="28"/>
      <c r="T20" s="231"/>
      <c r="U20" s="242"/>
      <c r="V20" s="29"/>
      <c r="W20" s="231"/>
      <c r="X20" s="233"/>
    </row>
    <row r="21" spans="1:24" ht="17.45" customHeight="1" x14ac:dyDescent="0.15">
      <c r="A21" s="534"/>
      <c r="B21" s="449" t="s">
        <v>211</v>
      </c>
      <c r="C21" s="220">
        <v>1770</v>
      </c>
      <c r="D21" s="221"/>
      <c r="E21" s="506"/>
      <c r="F21" s="506"/>
      <c r="G21" s="507"/>
      <c r="H21" s="514"/>
      <c r="I21" s="514"/>
      <c r="J21" s="515"/>
      <c r="K21" s="231"/>
      <c r="L21" s="233"/>
      <c r="M21" s="28"/>
      <c r="N21" s="231"/>
      <c r="O21" s="242"/>
      <c r="P21" s="29"/>
      <c r="Q21" s="231"/>
      <c r="R21" s="233"/>
      <c r="S21" s="28"/>
      <c r="T21" s="231"/>
      <c r="U21" s="242"/>
      <c r="V21" s="29"/>
      <c r="W21" s="231"/>
      <c r="X21" s="233"/>
    </row>
    <row r="22" spans="1:24" ht="17.45" customHeight="1" x14ac:dyDescent="0.15">
      <c r="A22" s="534"/>
      <c r="B22" s="449" t="s">
        <v>212</v>
      </c>
      <c r="C22" s="220">
        <v>2920</v>
      </c>
      <c r="D22" s="221"/>
      <c r="E22" s="506" t="s">
        <v>213</v>
      </c>
      <c r="F22" s="506"/>
      <c r="G22" s="507"/>
      <c r="H22" s="514"/>
      <c r="I22" s="514"/>
      <c r="J22" s="515"/>
      <c r="K22" s="231"/>
      <c r="L22" s="233"/>
      <c r="M22" s="28"/>
      <c r="N22" s="231"/>
      <c r="O22" s="242"/>
      <c r="P22" s="29"/>
      <c r="Q22" s="231"/>
      <c r="R22" s="233"/>
      <c r="S22" s="28"/>
      <c r="T22" s="231"/>
      <c r="U22" s="242"/>
      <c r="V22" s="29"/>
      <c r="W22" s="231"/>
      <c r="X22" s="233"/>
    </row>
    <row r="23" spans="1:24" ht="17.45" customHeight="1" x14ac:dyDescent="0.15">
      <c r="A23" s="534"/>
      <c r="B23" s="449" t="s">
        <v>276</v>
      </c>
      <c r="C23" s="220">
        <v>2740</v>
      </c>
      <c r="D23" s="221"/>
      <c r="E23" s="506" t="s">
        <v>278</v>
      </c>
      <c r="F23" s="506"/>
      <c r="G23" s="507"/>
      <c r="H23" s="514"/>
      <c r="I23" s="514"/>
      <c r="J23" s="515"/>
      <c r="K23" s="231"/>
      <c r="L23" s="233"/>
      <c r="M23" s="28"/>
      <c r="N23" s="231"/>
      <c r="O23" s="242"/>
      <c r="P23" s="29"/>
      <c r="Q23" s="231"/>
      <c r="R23" s="233"/>
      <c r="S23" s="28"/>
      <c r="T23" s="231"/>
      <c r="U23" s="242"/>
      <c r="V23" s="29"/>
      <c r="W23" s="231"/>
      <c r="X23" s="233"/>
    </row>
    <row r="24" spans="1:24" ht="17.45" customHeight="1" x14ac:dyDescent="0.15">
      <c r="A24" s="534"/>
      <c r="B24" s="449" t="s">
        <v>216</v>
      </c>
      <c r="C24" s="220">
        <v>2860</v>
      </c>
      <c r="D24" s="221"/>
      <c r="E24" s="506" t="s">
        <v>245</v>
      </c>
      <c r="F24" s="506"/>
      <c r="G24" s="507"/>
      <c r="H24" s="514"/>
      <c r="I24" s="514"/>
      <c r="J24" s="515"/>
      <c r="K24" s="231"/>
      <c r="L24" s="233"/>
      <c r="M24" s="28"/>
      <c r="N24" s="231"/>
      <c r="O24" s="242"/>
      <c r="P24" s="29"/>
      <c r="Q24" s="231"/>
      <c r="R24" s="233"/>
      <c r="S24" s="28"/>
      <c r="T24" s="231"/>
      <c r="U24" s="242"/>
      <c r="V24" s="29"/>
      <c r="W24" s="231"/>
      <c r="X24" s="233"/>
    </row>
    <row r="25" spans="1:24" ht="17.45" customHeight="1" x14ac:dyDescent="0.15">
      <c r="A25" s="534"/>
      <c r="B25" s="449" t="s">
        <v>33</v>
      </c>
      <c r="C25" s="426" t="s">
        <v>277</v>
      </c>
      <c r="D25" s="427"/>
      <c r="E25" s="506"/>
      <c r="F25" s="506"/>
      <c r="G25" s="507"/>
      <c r="H25" s="514"/>
      <c r="I25" s="514"/>
      <c r="J25" s="515"/>
      <c r="K25" s="231"/>
      <c r="L25" s="233"/>
      <c r="M25" s="28"/>
      <c r="N25" s="231"/>
      <c r="O25" s="242"/>
      <c r="P25" s="29"/>
      <c r="Q25" s="231"/>
      <c r="R25" s="233"/>
      <c r="S25" s="28"/>
      <c r="T25" s="231"/>
      <c r="U25" s="242"/>
      <c r="V25" s="29"/>
      <c r="W25" s="231"/>
      <c r="X25" s="233"/>
    </row>
    <row r="26" spans="1:24" ht="17.45" customHeight="1" x14ac:dyDescent="0.15">
      <c r="A26" s="534"/>
      <c r="B26" s="449" t="s">
        <v>34</v>
      </c>
      <c r="C26" s="220">
        <v>1630</v>
      </c>
      <c r="D26" s="221"/>
      <c r="E26" s="506" t="s">
        <v>280</v>
      </c>
      <c r="F26" s="506"/>
      <c r="G26" s="507"/>
      <c r="H26" s="514"/>
      <c r="I26" s="514"/>
      <c r="J26" s="515"/>
      <c r="K26" s="231"/>
      <c r="L26" s="233"/>
      <c r="M26" s="28"/>
      <c r="N26" s="231"/>
      <c r="O26" s="242"/>
      <c r="P26" s="29"/>
      <c r="Q26" s="231"/>
      <c r="R26" s="233"/>
      <c r="S26" s="28"/>
      <c r="T26" s="231"/>
      <c r="U26" s="242"/>
      <c r="V26" s="29"/>
      <c r="W26" s="231"/>
      <c r="X26" s="233"/>
    </row>
    <row r="27" spans="1:24" ht="17.45" customHeight="1" x14ac:dyDescent="0.15">
      <c r="A27" s="534"/>
      <c r="B27" s="449" t="s">
        <v>35</v>
      </c>
      <c r="C27" s="220">
        <v>2130</v>
      </c>
      <c r="D27" s="221"/>
      <c r="E27" s="570" t="s">
        <v>308</v>
      </c>
      <c r="F27" s="570"/>
      <c r="G27" s="571"/>
      <c r="H27" s="514"/>
      <c r="I27" s="514"/>
      <c r="J27" s="515"/>
      <c r="K27" s="231"/>
      <c r="L27" s="233"/>
      <c r="M27" s="28"/>
      <c r="N27" s="231"/>
      <c r="O27" s="242"/>
      <c r="P27" s="29"/>
      <c r="Q27" s="231"/>
      <c r="R27" s="233"/>
      <c r="S27" s="28"/>
      <c r="T27" s="231"/>
      <c r="U27" s="242"/>
      <c r="V27" s="29"/>
      <c r="W27" s="231"/>
      <c r="X27" s="233"/>
    </row>
    <row r="28" spans="1:24" ht="17.45" customHeight="1" x14ac:dyDescent="0.15">
      <c r="A28" s="534"/>
      <c r="B28" s="449" t="s">
        <v>36</v>
      </c>
      <c r="C28" s="220">
        <v>1780</v>
      </c>
      <c r="D28" s="221"/>
      <c r="E28" s="506"/>
      <c r="F28" s="506"/>
      <c r="G28" s="507"/>
      <c r="H28" s="514"/>
      <c r="I28" s="514"/>
      <c r="J28" s="515"/>
      <c r="K28" s="231"/>
      <c r="L28" s="233"/>
      <c r="M28" s="28"/>
      <c r="N28" s="231"/>
      <c r="O28" s="242"/>
      <c r="P28" s="29"/>
      <c r="Q28" s="231"/>
      <c r="R28" s="233"/>
      <c r="S28" s="28"/>
      <c r="T28" s="231"/>
      <c r="U28" s="242"/>
      <c r="V28" s="29"/>
      <c r="W28" s="231"/>
      <c r="X28" s="233"/>
    </row>
    <row r="29" spans="1:24" ht="17.45" customHeight="1" x14ac:dyDescent="0.15">
      <c r="A29" s="534"/>
      <c r="B29" s="450" t="s">
        <v>288</v>
      </c>
      <c r="C29" s="220">
        <v>2110</v>
      </c>
      <c r="D29" s="221"/>
      <c r="E29" s="506" t="s">
        <v>41</v>
      </c>
      <c r="F29" s="506"/>
      <c r="G29" s="507"/>
      <c r="H29" s="514"/>
      <c r="I29" s="514"/>
      <c r="J29" s="515"/>
      <c r="K29" s="231"/>
      <c r="L29" s="233"/>
      <c r="M29" s="28"/>
      <c r="N29" s="231"/>
      <c r="O29" s="242"/>
      <c r="P29" s="29"/>
      <c r="Q29" s="231"/>
      <c r="R29" s="233"/>
      <c r="S29" s="28"/>
      <c r="T29" s="231"/>
      <c r="U29" s="242"/>
      <c r="V29" s="29"/>
      <c r="W29" s="231"/>
      <c r="X29" s="233"/>
    </row>
    <row r="30" spans="1:24" ht="17.45" customHeight="1" x14ac:dyDescent="0.15">
      <c r="A30" s="534"/>
      <c r="B30" s="450" t="s">
        <v>37</v>
      </c>
      <c r="C30" s="220">
        <v>1950</v>
      </c>
      <c r="D30" s="221"/>
      <c r="E30" s="506" t="s">
        <v>42</v>
      </c>
      <c r="F30" s="506"/>
      <c r="G30" s="507"/>
      <c r="H30" s="514"/>
      <c r="I30" s="514"/>
      <c r="J30" s="515"/>
      <c r="K30" s="231"/>
      <c r="L30" s="233"/>
      <c r="M30" s="28"/>
      <c r="N30" s="231"/>
      <c r="O30" s="242"/>
      <c r="P30" s="29"/>
      <c r="Q30" s="231"/>
      <c r="R30" s="233"/>
      <c r="S30" s="28"/>
      <c r="T30" s="231"/>
      <c r="U30" s="242"/>
      <c r="V30" s="29"/>
      <c r="W30" s="231"/>
      <c r="X30" s="233"/>
    </row>
    <row r="31" spans="1:24" ht="17.45" customHeight="1" x14ac:dyDescent="0.15">
      <c r="A31" s="534"/>
      <c r="B31" s="450" t="s">
        <v>289</v>
      </c>
      <c r="C31" s="458" t="s">
        <v>295</v>
      </c>
      <c r="D31" s="427"/>
      <c r="E31" s="506"/>
      <c r="F31" s="506"/>
      <c r="G31" s="507"/>
      <c r="H31" s="514"/>
      <c r="I31" s="514"/>
      <c r="J31" s="515"/>
      <c r="K31" s="231"/>
      <c r="L31" s="233"/>
      <c r="M31" s="28"/>
      <c r="N31" s="231"/>
      <c r="O31" s="242"/>
      <c r="P31" s="29"/>
      <c r="Q31" s="231"/>
      <c r="R31" s="233"/>
      <c r="S31" s="28"/>
      <c r="T31" s="231"/>
      <c r="U31" s="242"/>
      <c r="V31" s="29"/>
      <c r="W31" s="231"/>
      <c r="X31" s="233"/>
    </row>
    <row r="32" spans="1:24" ht="17.45" customHeight="1" x14ac:dyDescent="0.15">
      <c r="A32" s="534"/>
      <c r="B32" s="449" t="s">
        <v>38</v>
      </c>
      <c r="C32" s="220">
        <v>2620</v>
      </c>
      <c r="D32" s="221"/>
      <c r="E32" s="506" t="s">
        <v>281</v>
      </c>
      <c r="F32" s="506"/>
      <c r="G32" s="507"/>
      <c r="H32" s="514"/>
      <c r="I32" s="514"/>
      <c r="J32" s="515"/>
      <c r="K32" s="231"/>
      <c r="L32" s="233"/>
      <c r="M32" s="28"/>
      <c r="N32" s="231"/>
      <c r="O32" s="242"/>
      <c r="P32" s="29"/>
      <c r="Q32" s="231"/>
      <c r="R32" s="233"/>
      <c r="S32" s="28"/>
      <c r="T32" s="231"/>
      <c r="U32" s="242"/>
      <c r="V32" s="29"/>
      <c r="W32" s="231"/>
      <c r="X32" s="233"/>
    </row>
    <row r="33" spans="1:24" ht="17.45" customHeight="1" x14ac:dyDescent="0.15">
      <c r="A33" s="534"/>
      <c r="B33" s="449" t="s">
        <v>39</v>
      </c>
      <c r="C33" s="220">
        <v>2500</v>
      </c>
      <c r="D33" s="221"/>
      <c r="E33" s="506" t="s">
        <v>282</v>
      </c>
      <c r="F33" s="506"/>
      <c r="G33" s="507"/>
      <c r="H33" s="514"/>
      <c r="I33" s="514"/>
      <c r="J33" s="515"/>
      <c r="K33" s="231"/>
      <c r="L33" s="233"/>
      <c r="M33" s="28"/>
      <c r="N33" s="231"/>
      <c r="O33" s="242"/>
      <c r="P33" s="29"/>
      <c r="Q33" s="231"/>
      <c r="R33" s="233"/>
      <c r="S33" s="28"/>
      <c r="T33" s="231"/>
      <c r="U33" s="242"/>
      <c r="V33" s="31"/>
      <c r="W33" s="251"/>
      <c r="X33" s="238"/>
    </row>
    <row r="34" spans="1:24" ht="17.45" customHeight="1" x14ac:dyDescent="0.15">
      <c r="A34" s="534"/>
      <c r="B34" s="413"/>
      <c r="C34" s="426"/>
      <c r="D34" s="427"/>
      <c r="E34" s="569"/>
      <c r="F34" s="570"/>
      <c r="G34" s="571"/>
      <c r="H34" s="514"/>
      <c r="I34" s="514"/>
      <c r="J34" s="515"/>
      <c r="K34" s="231"/>
      <c r="L34" s="233"/>
      <c r="M34" s="28"/>
      <c r="N34" s="231"/>
      <c r="O34" s="242"/>
      <c r="P34" s="29"/>
      <c r="Q34" s="231"/>
      <c r="R34" s="233"/>
      <c r="S34" s="28"/>
      <c r="T34" s="231"/>
      <c r="U34" s="242"/>
      <c r="V34" s="31"/>
      <c r="W34" s="251"/>
      <c r="X34" s="238"/>
    </row>
    <row r="35" spans="1:24" ht="17.45" customHeight="1" x14ac:dyDescent="0.15">
      <c r="A35" s="534"/>
      <c r="B35" s="413"/>
      <c r="C35" s="426"/>
      <c r="D35" s="427"/>
      <c r="E35" s="506"/>
      <c r="F35" s="506"/>
      <c r="G35" s="507"/>
      <c r="H35" s="514"/>
      <c r="I35" s="514"/>
      <c r="J35" s="515"/>
      <c r="K35" s="231"/>
      <c r="L35" s="233"/>
      <c r="M35" s="28"/>
      <c r="N35" s="231"/>
      <c r="O35" s="242"/>
      <c r="P35" s="29"/>
      <c r="Q35" s="231"/>
      <c r="R35" s="233"/>
      <c r="S35" s="28"/>
      <c r="T35" s="231"/>
      <c r="U35" s="242"/>
      <c r="V35" s="29"/>
      <c r="W35" s="231"/>
      <c r="X35" s="233"/>
    </row>
    <row r="36" spans="1:24" ht="17.45" customHeight="1" x14ac:dyDescent="0.15">
      <c r="A36" s="534"/>
      <c r="B36" s="148"/>
      <c r="C36" s="426"/>
      <c r="D36" s="427"/>
      <c r="E36" s="570"/>
      <c r="F36" s="570"/>
      <c r="G36" s="571"/>
      <c r="H36" s="514"/>
      <c r="I36" s="514"/>
      <c r="J36" s="515"/>
      <c r="K36" s="231"/>
      <c r="L36" s="233"/>
      <c r="M36" s="28"/>
      <c r="N36" s="231"/>
      <c r="O36" s="242"/>
      <c r="P36" s="29"/>
      <c r="Q36" s="231"/>
      <c r="R36" s="233"/>
      <c r="S36" s="28"/>
      <c r="T36" s="231"/>
      <c r="U36" s="242"/>
      <c r="V36" s="29"/>
      <c r="W36" s="231"/>
      <c r="X36" s="233"/>
    </row>
    <row r="37" spans="1:24" ht="17.45" customHeight="1" thickBot="1" x14ac:dyDescent="0.2">
      <c r="A37" s="535"/>
      <c r="B37" s="150"/>
      <c r="C37" s="222"/>
      <c r="D37" s="418"/>
      <c r="E37" s="572"/>
      <c r="F37" s="572"/>
      <c r="G37" s="573"/>
      <c r="H37" s="563"/>
      <c r="I37" s="563"/>
      <c r="J37" s="564"/>
      <c r="K37" s="234"/>
      <c r="L37" s="235"/>
      <c r="M37" s="30"/>
      <c r="N37" s="234"/>
      <c r="O37" s="243"/>
      <c r="P37" s="44"/>
      <c r="Q37" s="234"/>
      <c r="R37" s="235"/>
      <c r="S37" s="30"/>
      <c r="T37" s="234"/>
      <c r="U37" s="243"/>
      <c r="V37" s="44"/>
      <c r="W37" s="234"/>
      <c r="X37" s="235"/>
    </row>
    <row r="38" spans="1:24" s="146" customFormat="1" ht="17.45" customHeight="1" thickTop="1" x14ac:dyDescent="0.15">
      <c r="A38" s="140">
        <f>SUM(C38,K38,N38,Q38,T38,W38)</f>
        <v>76590</v>
      </c>
      <c r="B38" s="141" t="s">
        <v>139</v>
      </c>
      <c r="C38" s="266">
        <f>SUM(C6:C37)</f>
        <v>58920</v>
      </c>
      <c r="D38" s="365">
        <f>SUM(D6:D37)</f>
        <v>0</v>
      </c>
      <c r="E38" s="587"/>
      <c r="F38" s="587"/>
      <c r="G38" s="588"/>
      <c r="H38" s="565" t="s">
        <v>139</v>
      </c>
      <c r="I38" s="565"/>
      <c r="J38" s="566"/>
      <c r="K38" s="266">
        <f>SUM(K6:K37)</f>
        <v>3060</v>
      </c>
      <c r="L38" s="269">
        <f>SUM(L6:L37)</f>
        <v>0</v>
      </c>
      <c r="M38" s="143" t="s">
        <v>139</v>
      </c>
      <c r="N38" s="266">
        <f>SUM(N6:N37)</f>
        <v>6710</v>
      </c>
      <c r="O38" s="271">
        <f>SUM(O6:O37)</f>
        <v>0</v>
      </c>
      <c r="P38" s="142" t="s">
        <v>139</v>
      </c>
      <c r="Q38" s="266">
        <f>SUM(Q6:Q37)</f>
        <v>1790</v>
      </c>
      <c r="R38" s="269">
        <f>SUM(R6:R37)</f>
        <v>0</v>
      </c>
      <c r="S38" s="144"/>
      <c r="T38" s="108"/>
      <c r="U38" s="145"/>
      <c r="V38" s="142" t="s">
        <v>139</v>
      </c>
      <c r="W38" s="266">
        <f>SUM(W6:W37)</f>
        <v>6110</v>
      </c>
      <c r="X38" s="269">
        <f>SUM(X6:X37)</f>
        <v>0</v>
      </c>
    </row>
    <row r="39" spans="1:24" s="33" customFormat="1" ht="17.45" customHeight="1" x14ac:dyDescent="0.15">
      <c r="A39" s="574" t="s">
        <v>71</v>
      </c>
      <c r="B39" s="452" t="s">
        <v>284</v>
      </c>
      <c r="C39" s="223">
        <v>2670</v>
      </c>
      <c r="D39" s="224"/>
      <c r="E39" s="577" t="s">
        <v>181</v>
      </c>
      <c r="F39" s="577"/>
      <c r="G39" s="578"/>
      <c r="H39" s="567" t="s">
        <v>68</v>
      </c>
      <c r="I39" s="567"/>
      <c r="J39" s="568"/>
      <c r="K39" s="236">
        <v>380</v>
      </c>
      <c r="L39" s="237"/>
      <c r="M39" s="149" t="s">
        <v>68</v>
      </c>
      <c r="N39" s="453" t="s">
        <v>290</v>
      </c>
      <c r="O39" s="239"/>
      <c r="P39" s="580" t="s">
        <v>144</v>
      </c>
      <c r="Q39" s="581"/>
      <c r="R39" s="582"/>
      <c r="S39" s="32"/>
      <c r="T39" s="236"/>
      <c r="U39" s="250"/>
      <c r="V39" s="264" t="s">
        <v>69</v>
      </c>
      <c r="W39" s="453" t="s">
        <v>290</v>
      </c>
      <c r="X39" s="239"/>
    </row>
    <row r="40" spans="1:24" s="33" customFormat="1" ht="17.45" customHeight="1" x14ac:dyDescent="0.15">
      <c r="A40" s="575"/>
      <c r="B40" s="450" t="s">
        <v>283</v>
      </c>
      <c r="C40" s="225">
        <v>1770</v>
      </c>
      <c r="D40" s="226"/>
      <c r="E40" s="506" t="s">
        <v>54</v>
      </c>
      <c r="F40" s="506"/>
      <c r="G40" s="507"/>
      <c r="H40" s="559"/>
      <c r="I40" s="559"/>
      <c r="J40" s="560"/>
      <c r="K40" s="231"/>
      <c r="L40" s="238"/>
      <c r="M40" s="193"/>
      <c r="N40" s="231"/>
      <c r="O40" s="242"/>
      <c r="P40" s="29"/>
      <c r="Q40" s="231"/>
      <c r="R40" s="233"/>
      <c r="S40" s="34"/>
      <c r="T40" s="248"/>
      <c r="U40" s="249"/>
      <c r="V40" s="217"/>
      <c r="W40" s="245"/>
      <c r="X40" s="253"/>
    </row>
    <row r="41" spans="1:24" s="33" customFormat="1" ht="17.45" customHeight="1" x14ac:dyDescent="0.15">
      <c r="A41" s="575"/>
      <c r="B41" s="450" t="s">
        <v>51</v>
      </c>
      <c r="C41" s="225">
        <v>1210</v>
      </c>
      <c r="D41" s="226"/>
      <c r="E41" s="506" t="s">
        <v>217</v>
      </c>
      <c r="F41" s="506"/>
      <c r="G41" s="507"/>
      <c r="H41" s="559"/>
      <c r="I41" s="559"/>
      <c r="J41" s="560"/>
      <c r="K41" s="231"/>
      <c r="L41" s="238"/>
      <c r="M41" s="193"/>
      <c r="N41" s="231"/>
      <c r="O41" s="242"/>
      <c r="P41" s="29"/>
      <c r="Q41" s="231"/>
      <c r="R41" s="233"/>
      <c r="S41" s="28"/>
      <c r="T41" s="231"/>
      <c r="U41" s="242"/>
      <c r="V41" s="217"/>
      <c r="W41" s="231"/>
      <c r="X41" s="239"/>
    </row>
    <row r="42" spans="1:24" s="33" customFormat="1" ht="17.45" customHeight="1" x14ac:dyDescent="0.15">
      <c r="A42" s="575"/>
      <c r="B42" s="450" t="s">
        <v>285</v>
      </c>
      <c r="C42" s="225">
        <v>1650</v>
      </c>
      <c r="D42" s="226"/>
      <c r="E42" s="506" t="s">
        <v>55</v>
      </c>
      <c r="F42" s="506"/>
      <c r="G42" s="507"/>
      <c r="H42" s="559"/>
      <c r="I42" s="559"/>
      <c r="J42" s="560"/>
      <c r="K42" s="231"/>
      <c r="L42" s="239"/>
      <c r="M42" s="193"/>
      <c r="N42" s="231"/>
      <c r="O42" s="242"/>
      <c r="P42" s="29"/>
      <c r="Q42" s="231"/>
      <c r="R42" s="233"/>
      <c r="S42" s="28"/>
      <c r="T42" s="231"/>
      <c r="U42" s="242"/>
      <c r="V42" s="217"/>
      <c r="W42" s="231"/>
      <c r="X42" s="239"/>
    </row>
    <row r="43" spans="1:24" s="33" customFormat="1" ht="17.45" customHeight="1" x14ac:dyDescent="0.15">
      <c r="A43" s="575"/>
      <c r="B43" s="450" t="s">
        <v>52</v>
      </c>
      <c r="C43" s="225">
        <v>1570</v>
      </c>
      <c r="D43" s="226"/>
      <c r="E43" s="506" t="s">
        <v>56</v>
      </c>
      <c r="F43" s="506"/>
      <c r="G43" s="507"/>
      <c r="H43" s="559"/>
      <c r="I43" s="559"/>
      <c r="J43" s="560"/>
      <c r="K43" s="231"/>
      <c r="L43" s="239"/>
      <c r="M43" s="193"/>
      <c r="N43" s="231"/>
      <c r="O43" s="242"/>
      <c r="P43" s="29"/>
      <c r="Q43" s="231"/>
      <c r="R43" s="233"/>
      <c r="S43" s="28"/>
      <c r="T43" s="231"/>
      <c r="U43" s="242"/>
      <c r="V43" s="217"/>
      <c r="W43" s="254"/>
      <c r="X43" s="255"/>
    </row>
    <row r="44" spans="1:24" s="33" customFormat="1" ht="17.45" customHeight="1" x14ac:dyDescent="0.15">
      <c r="A44" s="575"/>
      <c r="B44" s="450" t="s">
        <v>286</v>
      </c>
      <c r="C44" s="225">
        <v>2570</v>
      </c>
      <c r="D44" s="226"/>
      <c r="E44" s="506" t="s">
        <v>57</v>
      </c>
      <c r="F44" s="506"/>
      <c r="G44" s="507"/>
      <c r="H44" s="559"/>
      <c r="I44" s="559"/>
      <c r="J44" s="560"/>
      <c r="K44" s="231"/>
      <c r="L44" s="239"/>
      <c r="M44" s="193"/>
      <c r="N44" s="231"/>
      <c r="O44" s="242"/>
      <c r="P44" s="29"/>
      <c r="Q44" s="231"/>
      <c r="R44" s="233"/>
      <c r="S44" s="28"/>
      <c r="T44" s="231"/>
      <c r="U44" s="242"/>
      <c r="V44" s="217"/>
      <c r="W44" s="231"/>
      <c r="X44" s="239"/>
    </row>
    <row r="45" spans="1:24" s="33" customFormat="1" ht="17.45" customHeight="1" x14ac:dyDescent="0.15">
      <c r="A45" s="575"/>
      <c r="B45" s="450" t="s">
        <v>287</v>
      </c>
      <c r="C45" s="225">
        <v>1310</v>
      </c>
      <c r="D45" s="226"/>
      <c r="E45" s="506" t="s">
        <v>234</v>
      </c>
      <c r="F45" s="506"/>
      <c r="G45" s="507"/>
      <c r="H45" s="559"/>
      <c r="I45" s="559"/>
      <c r="J45" s="560"/>
      <c r="K45" s="231"/>
      <c r="L45" s="239"/>
      <c r="M45" s="193"/>
      <c r="N45" s="245"/>
      <c r="O45" s="246"/>
      <c r="P45" s="29"/>
      <c r="Q45" s="231"/>
      <c r="R45" s="233"/>
      <c r="S45" s="28"/>
      <c r="T45" s="231"/>
      <c r="U45" s="242"/>
      <c r="V45" s="217"/>
      <c r="W45" s="251"/>
      <c r="X45" s="238"/>
    </row>
    <row r="46" spans="1:24" s="33" customFormat="1" ht="17.45" customHeight="1" thickBot="1" x14ac:dyDescent="0.2">
      <c r="A46" s="576"/>
      <c r="B46" s="451" t="s">
        <v>53</v>
      </c>
      <c r="C46" s="227">
        <v>1550</v>
      </c>
      <c r="D46" s="228"/>
      <c r="E46" s="572" t="s">
        <v>234</v>
      </c>
      <c r="F46" s="572"/>
      <c r="G46" s="573"/>
      <c r="H46" s="561" t="s">
        <v>53</v>
      </c>
      <c r="I46" s="561"/>
      <c r="J46" s="562"/>
      <c r="K46" s="234">
        <v>90</v>
      </c>
      <c r="L46" s="240"/>
      <c r="M46" s="150"/>
      <c r="N46" s="391"/>
      <c r="O46" s="394"/>
      <c r="P46" s="150"/>
      <c r="Q46" s="392"/>
      <c r="R46" s="394"/>
      <c r="S46" s="30"/>
      <c r="T46" s="234"/>
      <c r="U46" s="243"/>
      <c r="V46" s="265"/>
      <c r="W46" s="392"/>
      <c r="X46" s="393"/>
    </row>
    <row r="47" spans="1:24" s="139" customFormat="1" ht="17.45" customHeight="1" thickTop="1" x14ac:dyDescent="0.15">
      <c r="A47" s="134">
        <f>SUM(C47,K47,N47,Q47,T47,W47)</f>
        <v>14770</v>
      </c>
      <c r="B47" s="135" t="s">
        <v>139</v>
      </c>
      <c r="C47" s="366">
        <f>SUM(C39:C46)</f>
        <v>14300</v>
      </c>
      <c r="D47" s="368">
        <f>SUM(D39:D46)</f>
        <v>0</v>
      </c>
      <c r="E47" s="583"/>
      <c r="F47" s="583"/>
      <c r="G47" s="584"/>
      <c r="H47" s="585" t="s">
        <v>139</v>
      </c>
      <c r="I47" s="585"/>
      <c r="J47" s="586"/>
      <c r="K47" s="366">
        <f>SUM(K39:K46)</f>
        <v>470</v>
      </c>
      <c r="L47" s="367">
        <f>SUM(L39:L46)</f>
        <v>0</v>
      </c>
      <c r="M47" s="135" t="s">
        <v>139</v>
      </c>
      <c r="N47" s="366">
        <f>SUM(N39:N46)</f>
        <v>0</v>
      </c>
      <c r="O47" s="369">
        <f>SUM(O39:O46)</f>
        <v>0</v>
      </c>
      <c r="P47" s="135" t="s">
        <v>139</v>
      </c>
      <c r="Q47" s="366">
        <f>SUM(Q39:Q46)</f>
        <v>0</v>
      </c>
      <c r="R47" s="369">
        <f>SUM(R39:R46)</f>
        <v>0</v>
      </c>
      <c r="S47" s="137"/>
      <c r="T47" s="109">
        <f>SUM(T39:T46)</f>
        <v>0</v>
      </c>
      <c r="U47" s="138">
        <f>SUM(U39:U46)</f>
        <v>0</v>
      </c>
      <c r="V47" s="136" t="s">
        <v>139</v>
      </c>
      <c r="W47" s="366">
        <f>SUM(W39:W46)</f>
        <v>0</v>
      </c>
      <c r="X47" s="367">
        <f>SUM(X39:X46)</f>
        <v>0</v>
      </c>
    </row>
    <row r="48" spans="1:24" ht="13.5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579" t="str">
        <f>市郡別!R35</f>
        <v>2024年12月現在</v>
      </c>
      <c r="X48" s="579"/>
    </row>
    <row r="49" spans="1:24" x14ac:dyDescent="0.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</sheetData>
  <sheetProtection algorithmName="SHA-512" hashValue="Rs8KtNRprwEFUU7jRFO3bHRoPNgjZvTLENLxEGcwMjl5InJzANWfNcUDM+a/fJ/A8VrFqR1wP2fUWQgtsaISUw==" saltValue="lKZjSHeITbcpPzqS4s5dyw==" spinCount="100000" sheet="1" selectLockedCells="1"/>
  <mergeCells count="112">
    <mergeCell ref="W48:X48"/>
    <mergeCell ref="P39:R39"/>
    <mergeCell ref="E13:G13"/>
    <mergeCell ref="E14:G14"/>
    <mergeCell ref="E15:G15"/>
    <mergeCell ref="E16:G16"/>
    <mergeCell ref="E17:G17"/>
    <mergeCell ref="E26:G26"/>
    <mergeCell ref="E27:G27"/>
    <mergeCell ref="E21:G21"/>
    <mergeCell ref="E22:G22"/>
    <mergeCell ref="H19:J19"/>
    <mergeCell ref="H23:J23"/>
    <mergeCell ref="H24:J24"/>
    <mergeCell ref="H25:J25"/>
    <mergeCell ref="H26:J26"/>
    <mergeCell ref="E20:G20"/>
    <mergeCell ref="E30:G30"/>
    <mergeCell ref="E18:G18"/>
    <mergeCell ref="H27:J27"/>
    <mergeCell ref="E47:G47"/>
    <mergeCell ref="H47:J47"/>
    <mergeCell ref="E35:G35"/>
    <mergeCell ref="E38:G38"/>
    <mergeCell ref="H34:J34"/>
    <mergeCell ref="A39:A46"/>
    <mergeCell ref="E39:G39"/>
    <mergeCell ref="E40:G40"/>
    <mergeCell ref="E41:G41"/>
    <mergeCell ref="E42:G42"/>
    <mergeCell ref="E43:G43"/>
    <mergeCell ref="E44:G44"/>
    <mergeCell ref="E45:G45"/>
    <mergeCell ref="E46:G46"/>
    <mergeCell ref="A1:E1"/>
    <mergeCell ref="H45:J45"/>
    <mergeCell ref="H46:J46"/>
    <mergeCell ref="H40:J40"/>
    <mergeCell ref="H36:J36"/>
    <mergeCell ref="H37:J37"/>
    <mergeCell ref="H43:J43"/>
    <mergeCell ref="H35:J35"/>
    <mergeCell ref="H41:J41"/>
    <mergeCell ref="H42:J42"/>
    <mergeCell ref="H38:J38"/>
    <mergeCell ref="H39:J39"/>
    <mergeCell ref="H44:J44"/>
    <mergeCell ref="E34:G34"/>
    <mergeCell ref="H29:J29"/>
    <mergeCell ref="H30:J30"/>
    <mergeCell ref="H32:J32"/>
    <mergeCell ref="H8:J8"/>
    <mergeCell ref="H9:J9"/>
    <mergeCell ref="E8:G8"/>
    <mergeCell ref="E37:G37"/>
    <mergeCell ref="E36:G36"/>
    <mergeCell ref="E19:G19"/>
    <mergeCell ref="H12:J12"/>
    <mergeCell ref="T1:X1"/>
    <mergeCell ref="N2:S2"/>
    <mergeCell ref="T2:X2"/>
    <mergeCell ref="N1:S1"/>
    <mergeCell ref="V4:X4"/>
    <mergeCell ref="S4:U4"/>
    <mergeCell ref="M4:O4"/>
    <mergeCell ref="P4:R4"/>
    <mergeCell ref="K2:L2"/>
    <mergeCell ref="H20:J20"/>
    <mergeCell ref="H16:J16"/>
    <mergeCell ref="H22:J22"/>
    <mergeCell ref="E25:G25"/>
    <mergeCell ref="H33:J33"/>
    <mergeCell ref="E32:G32"/>
    <mergeCell ref="E33:G33"/>
    <mergeCell ref="E5:G5"/>
    <mergeCell ref="E6:G6"/>
    <mergeCell ref="H13:J13"/>
    <mergeCell ref="H14:J14"/>
    <mergeCell ref="H15:J15"/>
    <mergeCell ref="H17:J17"/>
    <mergeCell ref="H18:J18"/>
    <mergeCell ref="H21:J21"/>
    <mergeCell ref="E9:G9"/>
    <mergeCell ref="E10:G10"/>
    <mergeCell ref="E11:G11"/>
    <mergeCell ref="E12:G12"/>
    <mergeCell ref="H10:J10"/>
    <mergeCell ref="H11:J11"/>
    <mergeCell ref="X9:X10"/>
    <mergeCell ref="E7:G7"/>
    <mergeCell ref="H4:L4"/>
    <mergeCell ref="H5:J5"/>
    <mergeCell ref="F1:L1"/>
    <mergeCell ref="H28:J28"/>
    <mergeCell ref="E28:G28"/>
    <mergeCell ref="H31:J31"/>
    <mergeCell ref="E29:G29"/>
    <mergeCell ref="E31:G31"/>
    <mergeCell ref="W9:W10"/>
    <mergeCell ref="V9:V10"/>
    <mergeCell ref="M9:M10"/>
    <mergeCell ref="N9:N10"/>
    <mergeCell ref="O9:O10"/>
    <mergeCell ref="E23:G23"/>
    <mergeCell ref="H7:J7"/>
    <mergeCell ref="F2:J2"/>
    <mergeCell ref="B4:G4"/>
    <mergeCell ref="E24:G24"/>
    <mergeCell ref="A2:E2"/>
    <mergeCell ref="A4:A5"/>
    <mergeCell ref="H6:J6"/>
    <mergeCell ref="A6:A37"/>
  </mergeCells>
  <phoneticPr fontId="2"/>
  <dataValidations count="1">
    <dataValidation type="decimal" operator="lessThanOrEqual" allowBlank="1" showInputMessage="1" showErrorMessage="1" sqref="R46 X46 R6:R8 D39:D46 L39 L46 O15 O46 O39 L6:L12 X11:X12 O6:O9 O11:O13 X6:X9 X39 D6:D37" xr:uid="{00000000-0002-0000-0100-000000000000}">
      <formula1>C6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4" orientation="landscape" r:id="rId1"/>
  <headerFooter alignWithMargins="0">
    <oddHeader>&amp;C&amp;"ＭＳ Ｐゴシック,太字"徳 島 県　折 込 部 数 表</oddHeader>
    <oddFooter>&amp;L&amp;9※印は合売店です。他紙(読売･朝日･毎日･産経･日経)を取り扱っている販売店についてはその部数を含めております。&amp;R&amp;9株式会社&amp;11 読宣四国　&amp;8TEL087(888)6133　FAX087(888)6130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  <pageSetUpPr fitToPage="1"/>
  </sheetPr>
  <dimension ref="A1:Z54"/>
  <sheetViews>
    <sheetView showZeros="0" zoomScale="68" zoomScaleNormal="68" zoomScaleSheetLayoutView="75" workbookViewId="0">
      <selection activeCell="D6" sqref="D6"/>
    </sheetView>
  </sheetViews>
  <sheetFormatPr defaultRowHeight="11.25" x14ac:dyDescent="0.15"/>
  <cols>
    <col min="1" max="1" width="7.625" style="36" customWidth="1"/>
    <col min="2" max="2" width="8.625" style="36" customWidth="1"/>
    <col min="3" max="3" width="9.625" style="36" customWidth="1"/>
    <col min="4" max="4" width="11.625" style="36" customWidth="1"/>
    <col min="5" max="5" width="6.875" style="36" customWidth="1"/>
    <col min="6" max="6" width="8.875" style="36" customWidth="1"/>
    <col min="7" max="7" width="6.25" style="36" customWidth="1"/>
    <col min="8" max="8" width="3.125" style="36" customWidth="1"/>
    <col min="9" max="9" width="2.75" style="36" customWidth="1"/>
    <col min="10" max="10" width="3" style="36" customWidth="1"/>
    <col min="11" max="11" width="8.625" style="36" customWidth="1"/>
    <col min="12" max="12" width="11.625" style="36" customWidth="1"/>
    <col min="13" max="14" width="8.625" style="36" customWidth="1"/>
    <col min="15" max="15" width="10.625" style="36" customWidth="1"/>
    <col min="16" max="17" width="8.625" style="36" customWidth="1"/>
    <col min="18" max="18" width="10.625" style="36" customWidth="1"/>
    <col min="19" max="19" width="7.625" style="36" customWidth="1"/>
    <col min="20" max="20" width="8.625" style="36" customWidth="1"/>
    <col min="21" max="21" width="10.625" style="36" customWidth="1"/>
    <col min="22" max="23" width="8.625" style="36" customWidth="1"/>
    <col min="24" max="24" width="11.625" style="36" customWidth="1"/>
    <col min="25" max="25" width="5.375" style="36" customWidth="1"/>
    <col min="26" max="16384" width="9" style="36"/>
  </cols>
  <sheetData>
    <row r="1" spans="1:26" s="64" customFormat="1" ht="22.5" customHeight="1" x14ac:dyDescent="0.15">
      <c r="A1" s="513" t="s">
        <v>13</v>
      </c>
      <c r="B1" s="558"/>
      <c r="C1" s="558"/>
      <c r="D1" s="558"/>
      <c r="E1" s="558"/>
      <c r="F1" s="511" t="s">
        <v>196</v>
      </c>
      <c r="G1" s="512"/>
      <c r="H1" s="512"/>
      <c r="I1" s="512"/>
      <c r="J1" s="512"/>
      <c r="K1" s="512"/>
      <c r="L1" s="513"/>
      <c r="M1" s="384" t="s">
        <v>202</v>
      </c>
      <c r="N1" s="543" t="s">
        <v>17</v>
      </c>
      <c r="O1" s="549"/>
      <c r="P1" s="549"/>
      <c r="Q1" s="549"/>
      <c r="R1" s="549"/>
      <c r="S1" s="550"/>
      <c r="T1" s="542" t="s">
        <v>16</v>
      </c>
      <c r="U1" s="542"/>
      <c r="V1" s="542"/>
      <c r="W1" s="542"/>
      <c r="X1" s="543"/>
    </row>
    <row r="2" spans="1:26" s="22" customFormat="1" ht="30" customHeight="1" x14ac:dyDescent="0.15">
      <c r="A2" s="528">
        <f>市郡別!A4</f>
        <v>0</v>
      </c>
      <c r="B2" s="529"/>
      <c r="C2" s="529"/>
      <c r="D2" s="529"/>
      <c r="E2" s="529"/>
      <c r="F2" s="524">
        <f>SUM(D11,L11,O11,D24,L24,O24,X24,D29,L29,D35,L35,O35,R35,X35,D41,D49,L49,R49)</f>
        <v>0</v>
      </c>
      <c r="G2" s="525"/>
      <c r="H2" s="525"/>
      <c r="I2" s="525"/>
      <c r="J2" s="525"/>
      <c r="K2" s="556">
        <f>市郡別!B4</f>
        <v>0</v>
      </c>
      <c r="L2" s="557"/>
      <c r="M2" s="21" t="str">
        <f>市郡別!サイズ2</f>
        <v>-</v>
      </c>
      <c r="N2" s="544">
        <f>市郡別!K4</f>
        <v>0</v>
      </c>
      <c r="O2" s="545"/>
      <c r="P2" s="545"/>
      <c r="Q2" s="545"/>
      <c r="R2" s="545"/>
      <c r="S2" s="546"/>
      <c r="T2" s="547">
        <f>市郡別!N4</f>
        <v>0</v>
      </c>
      <c r="U2" s="547"/>
      <c r="V2" s="547"/>
      <c r="W2" s="547"/>
      <c r="X2" s="548"/>
    </row>
    <row r="3" spans="1:26" s="20" customFormat="1" ht="9" customHeight="1" x14ac:dyDescent="0.15">
      <c r="A3" s="23"/>
      <c r="B3" s="23"/>
      <c r="C3" s="23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6" s="25" customFormat="1" ht="25.5" customHeight="1" x14ac:dyDescent="0.15">
      <c r="A4" s="530" t="s">
        <v>25</v>
      </c>
      <c r="B4" s="526" t="s">
        <v>26</v>
      </c>
      <c r="C4" s="508"/>
      <c r="D4" s="508"/>
      <c r="E4" s="508"/>
      <c r="F4" s="508"/>
      <c r="G4" s="527"/>
      <c r="H4" s="508" t="s">
        <v>18</v>
      </c>
      <c r="I4" s="508"/>
      <c r="J4" s="508"/>
      <c r="K4" s="508"/>
      <c r="L4" s="508"/>
      <c r="M4" s="551" t="s">
        <v>19</v>
      </c>
      <c r="N4" s="552"/>
      <c r="O4" s="553"/>
      <c r="P4" s="554" t="s">
        <v>20</v>
      </c>
      <c r="Q4" s="552"/>
      <c r="R4" s="555"/>
      <c r="S4" s="551" t="s">
        <v>21</v>
      </c>
      <c r="T4" s="552"/>
      <c r="U4" s="553"/>
      <c r="V4" s="508" t="s">
        <v>22</v>
      </c>
      <c r="W4" s="508"/>
      <c r="X4" s="508"/>
      <c r="Y4" s="65"/>
    </row>
    <row r="5" spans="1:26" s="20" customFormat="1" ht="18" customHeight="1" x14ac:dyDescent="0.15">
      <c r="A5" s="530"/>
      <c r="B5" s="259" t="s">
        <v>197</v>
      </c>
      <c r="C5" s="260" t="s">
        <v>4</v>
      </c>
      <c r="D5" s="260" t="s">
        <v>0</v>
      </c>
      <c r="E5" s="536" t="s">
        <v>40</v>
      </c>
      <c r="F5" s="536"/>
      <c r="G5" s="537"/>
      <c r="H5" s="509" t="s">
        <v>197</v>
      </c>
      <c r="I5" s="509"/>
      <c r="J5" s="510"/>
      <c r="K5" s="260" t="s">
        <v>4</v>
      </c>
      <c r="L5" s="262" t="s">
        <v>0</v>
      </c>
      <c r="M5" s="259" t="s">
        <v>197</v>
      </c>
      <c r="N5" s="260" t="s">
        <v>4</v>
      </c>
      <c r="O5" s="261" t="s">
        <v>0</v>
      </c>
      <c r="P5" s="263" t="s">
        <v>197</v>
      </c>
      <c r="Q5" s="260" t="s">
        <v>4</v>
      </c>
      <c r="R5" s="262" t="s">
        <v>0</v>
      </c>
      <c r="S5" s="259" t="s">
        <v>197</v>
      </c>
      <c r="T5" s="260" t="s">
        <v>4</v>
      </c>
      <c r="U5" s="261" t="s">
        <v>0</v>
      </c>
      <c r="V5" s="263" t="s">
        <v>197</v>
      </c>
      <c r="W5" s="260" t="s">
        <v>4</v>
      </c>
      <c r="X5" s="262" t="s">
        <v>0</v>
      </c>
    </row>
    <row r="6" spans="1:26" s="33" customFormat="1" ht="17.45" customHeight="1" x14ac:dyDescent="0.2">
      <c r="A6" s="607" t="s">
        <v>58</v>
      </c>
      <c r="B6" s="147" t="s">
        <v>59</v>
      </c>
      <c r="C6" s="308">
        <v>2360</v>
      </c>
      <c r="D6" s="309"/>
      <c r="E6" s="612"/>
      <c r="F6" s="612"/>
      <c r="G6" s="613"/>
      <c r="H6" s="600" t="s">
        <v>59</v>
      </c>
      <c r="I6" s="531"/>
      <c r="J6" s="532"/>
      <c r="K6" s="110">
        <v>120</v>
      </c>
      <c r="L6" s="122"/>
      <c r="M6" s="151"/>
      <c r="N6" s="395"/>
      <c r="O6" s="396"/>
      <c r="P6" s="66"/>
      <c r="Q6" s="229"/>
      <c r="R6" s="273"/>
      <c r="S6" s="37"/>
      <c r="T6" s="278"/>
      <c r="U6" s="279"/>
      <c r="V6" s="74"/>
      <c r="W6" s="229"/>
      <c r="X6" s="284"/>
    </row>
    <row r="7" spans="1:26" s="33" customFormat="1" ht="17.45" customHeight="1" x14ac:dyDescent="0.15">
      <c r="A7" s="608"/>
      <c r="B7" s="336" t="s">
        <v>218</v>
      </c>
      <c r="C7" s="310">
        <v>1220</v>
      </c>
      <c r="D7" s="311"/>
      <c r="E7" s="506"/>
      <c r="F7" s="506"/>
      <c r="G7" s="507"/>
      <c r="H7" s="595"/>
      <c r="I7" s="559"/>
      <c r="J7" s="560"/>
      <c r="K7" s="112"/>
      <c r="L7" s="157"/>
      <c r="M7" s="194"/>
      <c r="N7" s="130"/>
      <c r="O7" s="161"/>
      <c r="P7" s="67"/>
      <c r="Q7" s="231"/>
      <c r="R7" s="275"/>
      <c r="S7" s="34"/>
      <c r="T7" s="248"/>
      <c r="U7" s="274"/>
      <c r="V7" s="79"/>
      <c r="W7" s="254"/>
      <c r="X7" s="285"/>
    </row>
    <row r="8" spans="1:26" s="33" customFormat="1" ht="17.45" customHeight="1" x14ac:dyDescent="0.15">
      <c r="A8" s="608"/>
      <c r="B8" s="336" t="s">
        <v>219</v>
      </c>
      <c r="C8" s="310">
        <v>2820</v>
      </c>
      <c r="D8" s="311"/>
      <c r="E8" s="506"/>
      <c r="F8" s="506"/>
      <c r="G8" s="507"/>
      <c r="H8" s="595"/>
      <c r="I8" s="559"/>
      <c r="J8" s="560"/>
      <c r="K8" s="112"/>
      <c r="L8" s="157"/>
      <c r="M8" s="152"/>
      <c r="N8" s="112"/>
      <c r="O8" s="124"/>
      <c r="P8" s="67"/>
      <c r="Q8" s="231"/>
      <c r="R8" s="275"/>
      <c r="S8" s="28"/>
      <c r="T8" s="231"/>
      <c r="U8" s="275"/>
      <c r="V8" s="80"/>
      <c r="W8" s="286"/>
      <c r="X8" s="285"/>
    </row>
    <row r="9" spans="1:26" s="33" customFormat="1" ht="17.45" customHeight="1" x14ac:dyDescent="0.15">
      <c r="A9" s="608"/>
      <c r="B9" s="148" t="s">
        <v>60</v>
      </c>
      <c r="C9" s="310">
        <v>2680</v>
      </c>
      <c r="D9" s="311"/>
      <c r="E9" s="569" t="s">
        <v>309</v>
      </c>
      <c r="F9" s="570"/>
      <c r="G9" s="571"/>
      <c r="H9" s="609"/>
      <c r="I9" s="522"/>
      <c r="J9" s="523"/>
      <c r="K9" s="112"/>
      <c r="L9" s="157"/>
      <c r="M9" s="152"/>
      <c r="N9" s="112"/>
      <c r="O9" s="124"/>
      <c r="P9" s="67"/>
      <c r="Q9" s="231"/>
      <c r="R9" s="275"/>
      <c r="S9" s="28"/>
      <c r="T9" s="231"/>
      <c r="U9" s="275"/>
      <c r="V9" s="80"/>
      <c r="W9" s="286"/>
      <c r="X9" s="285"/>
    </row>
    <row r="10" spans="1:26" s="33" customFormat="1" ht="17.45" customHeight="1" thickBot="1" x14ac:dyDescent="0.2">
      <c r="A10" s="608"/>
      <c r="B10" s="148" t="s">
        <v>61</v>
      </c>
      <c r="C10" s="310">
        <v>2140</v>
      </c>
      <c r="D10" s="311"/>
      <c r="E10" s="506"/>
      <c r="F10" s="506"/>
      <c r="G10" s="507"/>
      <c r="H10" s="595"/>
      <c r="I10" s="559"/>
      <c r="J10" s="560"/>
      <c r="K10" s="112"/>
      <c r="L10" s="124"/>
      <c r="M10" s="152"/>
      <c r="N10" s="112"/>
      <c r="O10" s="124"/>
      <c r="P10" s="67"/>
      <c r="Q10" s="231"/>
      <c r="R10" s="275"/>
      <c r="S10" s="28"/>
      <c r="T10" s="231"/>
      <c r="U10" s="275"/>
      <c r="V10" s="53"/>
      <c r="W10" s="231"/>
      <c r="X10" s="233"/>
    </row>
    <row r="11" spans="1:26" s="139" customFormat="1" ht="17.45" customHeight="1" thickTop="1" x14ac:dyDescent="0.15">
      <c r="A11" s="140">
        <f>SUM(C11,K11,N11,Q11,T11,W11)</f>
        <v>11340</v>
      </c>
      <c r="B11" s="141" t="s">
        <v>139</v>
      </c>
      <c r="C11" s="298">
        <f>SUM(C6:C10)</f>
        <v>11220</v>
      </c>
      <c r="D11" s="299">
        <f>SUM(D6:D10)</f>
        <v>0</v>
      </c>
      <c r="E11" s="610"/>
      <c r="F11" s="610"/>
      <c r="G11" s="611"/>
      <c r="H11" s="565" t="s">
        <v>139</v>
      </c>
      <c r="I11" s="565"/>
      <c r="J11" s="566"/>
      <c r="K11" s="266">
        <f>SUM(K6:K10)</f>
        <v>120</v>
      </c>
      <c r="L11" s="269">
        <f>SUM(L6:L10)</f>
        <v>0</v>
      </c>
      <c r="M11" s="143" t="s">
        <v>139</v>
      </c>
      <c r="N11" s="266">
        <f>SUM(N6:N10)</f>
        <v>0</v>
      </c>
      <c r="O11" s="271">
        <f>SUM(O6:O10)</f>
        <v>0</v>
      </c>
      <c r="P11" s="142"/>
      <c r="Q11" s="266"/>
      <c r="R11" s="269"/>
      <c r="S11" s="144"/>
      <c r="T11" s="266"/>
      <c r="U11" s="280"/>
      <c r="V11" s="142"/>
      <c r="W11" s="266"/>
      <c r="X11" s="269"/>
    </row>
    <row r="12" spans="1:26" s="33" customFormat="1" ht="12" hidden="1" customHeight="1" x14ac:dyDescent="0.15">
      <c r="A12" s="5"/>
      <c r="B12" s="70"/>
      <c r="C12" s="300"/>
      <c r="D12" s="300"/>
      <c r="E12" s="72"/>
      <c r="F12" s="72"/>
      <c r="G12" s="73"/>
      <c r="H12" s="72"/>
      <c r="I12" s="72"/>
      <c r="J12" s="72"/>
      <c r="K12" s="267"/>
      <c r="L12" s="267"/>
      <c r="M12" s="70"/>
      <c r="N12" s="267"/>
      <c r="O12" s="272"/>
      <c r="P12" s="72"/>
      <c r="Q12" s="267"/>
      <c r="R12" s="267"/>
      <c r="S12" s="6"/>
      <c r="T12" s="267"/>
      <c r="U12" s="272"/>
      <c r="V12" s="72"/>
      <c r="W12" s="267"/>
      <c r="X12" s="267"/>
    </row>
    <row r="13" spans="1:26" s="33" customFormat="1" ht="17.45" customHeight="1" x14ac:dyDescent="0.15">
      <c r="A13" s="607" t="s">
        <v>72</v>
      </c>
      <c r="B13" s="147" t="s">
        <v>62</v>
      </c>
      <c r="C13" s="398" t="s">
        <v>190</v>
      </c>
      <c r="D13" s="318"/>
      <c r="E13" s="612"/>
      <c r="F13" s="612"/>
      <c r="G13" s="613"/>
      <c r="H13" s="600" t="s">
        <v>70</v>
      </c>
      <c r="I13" s="531"/>
      <c r="J13" s="532"/>
      <c r="K13" s="110">
        <v>480</v>
      </c>
      <c r="L13" s="122"/>
      <c r="M13" s="151"/>
      <c r="N13" s="395"/>
      <c r="O13" s="396"/>
      <c r="P13" s="66"/>
      <c r="Q13" s="229"/>
      <c r="R13" s="273"/>
      <c r="S13" s="26"/>
      <c r="T13" s="229"/>
      <c r="U13" s="273"/>
      <c r="V13" s="257"/>
      <c r="W13" s="395"/>
      <c r="X13" s="421"/>
    </row>
    <row r="14" spans="1:26" s="33" customFormat="1" ht="17.45" customHeight="1" x14ac:dyDescent="0.15">
      <c r="A14" s="614"/>
      <c r="B14" s="148" t="s">
        <v>296</v>
      </c>
      <c r="C14" s="310">
        <v>3570</v>
      </c>
      <c r="D14" s="312"/>
      <c r="E14" s="506"/>
      <c r="F14" s="506"/>
      <c r="G14" s="507"/>
      <c r="H14" s="609"/>
      <c r="I14" s="522"/>
      <c r="J14" s="523"/>
      <c r="K14" s="118"/>
      <c r="L14" s="160"/>
      <c r="M14" s="155"/>
      <c r="N14" s="118"/>
      <c r="O14" s="160"/>
      <c r="P14" s="68"/>
      <c r="Q14" s="236"/>
      <c r="R14" s="276"/>
      <c r="S14" s="32"/>
      <c r="T14" s="236"/>
      <c r="U14" s="276"/>
      <c r="V14" s="155"/>
      <c r="W14" s="118"/>
      <c r="X14" s="182"/>
    </row>
    <row r="15" spans="1:26" s="33" customFormat="1" ht="17.45" customHeight="1" x14ac:dyDescent="0.2">
      <c r="A15" s="608"/>
      <c r="B15" s="148" t="s">
        <v>63</v>
      </c>
      <c r="C15" s="398" t="s">
        <v>275</v>
      </c>
      <c r="D15" s="318"/>
      <c r="E15" s="506"/>
      <c r="F15" s="506"/>
      <c r="G15" s="507"/>
      <c r="H15" s="595"/>
      <c r="I15" s="559"/>
      <c r="J15" s="560"/>
      <c r="K15" s="112"/>
      <c r="L15" s="157"/>
      <c r="M15" s="152"/>
      <c r="N15" s="130"/>
      <c r="O15" s="161"/>
      <c r="P15" s="67"/>
      <c r="Q15" s="231"/>
      <c r="R15" s="275"/>
      <c r="S15" s="28"/>
      <c r="T15" s="281"/>
      <c r="U15" s="274"/>
      <c r="V15" s="194"/>
      <c r="W15" s="183"/>
      <c r="X15" s="131"/>
    </row>
    <row r="16" spans="1:26" s="33" customFormat="1" ht="17.45" customHeight="1" x14ac:dyDescent="0.2">
      <c r="A16" s="608"/>
      <c r="B16" s="148" t="s">
        <v>64</v>
      </c>
      <c r="C16" s="313">
        <v>3320</v>
      </c>
      <c r="D16" s="314"/>
      <c r="E16" s="506"/>
      <c r="F16" s="506"/>
      <c r="G16" s="507"/>
      <c r="H16" s="595"/>
      <c r="I16" s="559"/>
      <c r="J16" s="560"/>
      <c r="K16" s="112"/>
      <c r="L16" s="157"/>
      <c r="M16" s="152"/>
      <c r="N16" s="130"/>
      <c r="O16" s="161"/>
      <c r="P16" s="77"/>
      <c r="Q16" s="252"/>
      <c r="R16" s="274"/>
      <c r="S16" s="28"/>
      <c r="T16" s="281"/>
      <c r="U16" s="274"/>
      <c r="V16" s="194"/>
      <c r="W16" s="174"/>
      <c r="X16" s="131"/>
      <c r="Z16" s="38"/>
    </row>
    <row r="17" spans="1:24" s="33" customFormat="1" ht="17.45" customHeight="1" x14ac:dyDescent="0.15">
      <c r="A17" s="608"/>
      <c r="B17" s="413" t="s">
        <v>65</v>
      </c>
      <c r="C17" s="414">
        <v>1920</v>
      </c>
      <c r="D17" s="415"/>
      <c r="E17" s="506" t="s">
        <v>242</v>
      </c>
      <c r="F17" s="506"/>
      <c r="G17" s="507"/>
      <c r="H17" s="595"/>
      <c r="I17" s="559"/>
      <c r="J17" s="560"/>
      <c r="K17" s="112"/>
      <c r="L17" s="157"/>
      <c r="M17" s="152"/>
      <c r="N17" s="130"/>
      <c r="O17" s="161"/>
      <c r="P17" s="67"/>
      <c r="Q17" s="252"/>
      <c r="R17" s="274"/>
      <c r="S17" s="28"/>
      <c r="T17" s="252"/>
      <c r="U17" s="274"/>
      <c r="V17" s="194"/>
      <c r="W17" s="183"/>
      <c r="X17" s="131"/>
    </row>
    <row r="18" spans="1:24" s="33" customFormat="1" ht="17.45" customHeight="1" x14ac:dyDescent="0.15">
      <c r="A18" s="608"/>
      <c r="B18" s="413" t="s">
        <v>66</v>
      </c>
      <c r="C18" s="448" t="s">
        <v>266</v>
      </c>
      <c r="D18" s="318"/>
      <c r="E18" s="506"/>
      <c r="F18" s="506"/>
      <c r="G18" s="507"/>
      <c r="H18" s="595"/>
      <c r="I18" s="559"/>
      <c r="J18" s="560"/>
      <c r="K18" s="112"/>
      <c r="L18" s="157"/>
      <c r="M18" s="152"/>
      <c r="N18" s="130"/>
      <c r="O18" s="161"/>
      <c r="P18" s="78"/>
      <c r="Q18" s="252"/>
      <c r="R18" s="274"/>
      <c r="S18" s="28"/>
      <c r="T18" s="252"/>
      <c r="U18" s="274"/>
      <c r="V18" s="194"/>
      <c r="W18" s="174"/>
      <c r="X18" s="131"/>
    </row>
    <row r="19" spans="1:24" s="33" customFormat="1" ht="17.45" customHeight="1" x14ac:dyDescent="0.15">
      <c r="A19" s="608"/>
      <c r="B19" s="413" t="s">
        <v>67</v>
      </c>
      <c r="C19" s="414">
        <v>1460</v>
      </c>
      <c r="D19" s="415"/>
      <c r="E19" s="506" t="s">
        <v>241</v>
      </c>
      <c r="F19" s="506"/>
      <c r="G19" s="507"/>
      <c r="H19" s="595"/>
      <c r="I19" s="559"/>
      <c r="J19" s="560"/>
      <c r="K19" s="112"/>
      <c r="L19" s="157"/>
      <c r="M19" s="152"/>
      <c r="N19" s="112"/>
      <c r="O19" s="124"/>
      <c r="P19" s="71"/>
      <c r="Q19" s="252"/>
      <c r="R19" s="274"/>
      <c r="S19" s="34"/>
      <c r="T19" s="252"/>
      <c r="U19" s="274"/>
      <c r="V19" s="152"/>
      <c r="W19" s="174"/>
      <c r="X19" s="114"/>
    </row>
    <row r="20" spans="1:24" s="33" customFormat="1" ht="17.45" customHeight="1" x14ac:dyDescent="0.15">
      <c r="A20" s="608"/>
      <c r="B20" s="413" t="s">
        <v>107</v>
      </c>
      <c r="C20" s="448" t="s">
        <v>267</v>
      </c>
      <c r="D20" s="318"/>
      <c r="E20" s="506" t="s">
        <v>109</v>
      </c>
      <c r="F20" s="506"/>
      <c r="G20" s="507"/>
      <c r="H20" s="595"/>
      <c r="I20" s="559"/>
      <c r="J20" s="560"/>
      <c r="K20" s="112"/>
      <c r="L20" s="157"/>
      <c r="M20" s="152"/>
      <c r="N20" s="112"/>
      <c r="O20" s="124"/>
      <c r="P20" s="71"/>
      <c r="Q20" s="252"/>
      <c r="R20" s="274"/>
      <c r="S20" s="34"/>
      <c r="T20" s="252"/>
      <c r="U20" s="274"/>
      <c r="V20" s="152"/>
      <c r="W20" s="174"/>
      <c r="X20" s="114"/>
    </row>
    <row r="21" spans="1:24" s="33" customFormat="1" ht="17.45" customHeight="1" x14ac:dyDescent="0.15">
      <c r="A21" s="608"/>
      <c r="B21" s="413" t="s">
        <v>268</v>
      </c>
      <c r="C21" s="414">
        <v>2400</v>
      </c>
      <c r="D21" s="415"/>
      <c r="E21" s="506" t="s">
        <v>109</v>
      </c>
      <c r="F21" s="506"/>
      <c r="G21" s="507"/>
      <c r="H21" s="595"/>
      <c r="I21" s="559"/>
      <c r="J21" s="560"/>
      <c r="K21" s="112"/>
      <c r="L21" s="157"/>
      <c r="M21" s="152"/>
      <c r="N21" s="112"/>
      <c r="O21" s="124"/>
      <c r="P21" s="71"/>
      <c r="Q21" s="252"/>
      <c r="R21" s="274"/>
      <c r="S21" s="34"/>
      <c r="T21" s="252"/>
      <c r="U21" s="274"/>
      <c r="V21" s="152"/>
      <c r="W21" s="174"/>
      <c r="X21" s="114"/>
    </row>
    <row r="22" spans="1:24" s="33" customFormat="1" ht="17.45" customHeight="1" x14ac:dyDescent="0.15">
      <c r="A22" s="608"/>
      <c r="B22" s="148" t="s">
        <v>203</v>
      </c>
      <c r="C22" s="310">
        <v>1540</v>
      </c>
      <c r="D22" s="311"/>
      <c r="E22" s="506" t="s">
        <v>110</v>
      </c>
      <c r="F22" s="506"/>
      <c r="G22" s="507"/>
      <c r="H22" s="609" t="s">
        <v>133</v>
      </c>
      <c r="I22" s="522"/>
      <c r="J22" s="523"/>
      <c r="K22" s="112">
        <v>220</v>
      </c>
      <c r="L22" s="123"/>
      <c r="M22" s="152"/>
      <c r="N22" s="112"/>
      <c r="O22" s="124"/>
      <c r="P22" s="71"/>
      <c r="Q22" s="252"/>
      <c r="R22" s="274"/>
      <c r="S22" s="34"/>
      <c r="T22" s="252"/>
      <c r="U22" s="274"/>
      <c r="V22" s="152"/>
      <c r="W22" s="174"/>
      <c r="X22" s="114"/>
    </row>
    <row r="23" spans="1:24" s="33" customFormat="1" ht="17.45" customHeight="1" thickBot="1" x14ac:dyDescent="0.2">
      <c r="A23" s="608"/>
      <c r="B23" s="148"/>
      <c r="C23" s="310"/>
      <c r="D23" s="318"/>
      <c r="E23" s="506"/>
      <c r="F23" s="506"/>
      <c r="G23" s="507"/>
      <c r="H23" s="595"/>
      <c r="I23" s="559"/>
      <c r="J23" s="560"/>
      <c r="K23" s="112"/>
      <c r="L23" s="124"/>
      <c r="M23" s="152"/>
      <c r="N23" s="112"/>
      <c r="O23" s="124"/>
      <c r="P23" s="71"/>
      <c r="Q23" s="252"/>
      <c r="R23" s="274"/>
      <c r="S23" s="34"/>
      <c r="T23" s="252"/>
      <c r="U23" s="274"/>
      <c r="V23" s="152"/>
      <c r="W23" s="174"/>
      <c r="X23" s="114"/>
    </row>
    <row r="24" spans="1:24" s="139" customFormat="1" ht="17.45" customHeight="1" thickTop="1" x14ac:dyDescent="0.15">
      <c r="A24" s="140">
        <f>SUM(W24,N24,K24,C24)</f>
        <v>14910</v>
      </c>
      <c r="B24" s="141" t="s">
        <v>139</v>
      </c>
      <c r="C24" s="298">
        <f>SUM(C13:C23)</f>
        <v>14210</v>
      </c>
      <c r="D24" s="299">
        <f>SUM(D13:D23)</f>
        <v>0</v>
      </c>
      <c r="E24" s="610"/>
      <c r="F24" s="610"/>
      <c r="G24" s="611"/>
      <c r="H24" s="565" t="s">
        <v>139</v>
      </c>
      <c r="I24" s="565"/>
      <c r="J24" s="566"/>
      <c r="K24" s="266">
        <f>SUM(K13:K23)</f>
        <v>700</v>
      </c>
      <c r="L24" s="269">
        <f>SUM(L13:L23)</f>
        <v>0</v>
      </c>
      <c r="M24" s="143" t="s">
        <v>139</v>
      </c>
      <c r="N24" s="266">
        <f>SUM(N13:N23)</f>
        <v>0</v>
      </c>
      <c r="O24" s="271">
        <f>SUM(O13:O23)</f>
        <v>0</v>
      </c>
      <c r="P24" s="142"/>
      <c r="Q24" s="266"/>
      <c r="R24" s="269"/>
      <c r="S24" s="144"/>
      <c r="T24" s="266"/>
      <c r="U24" s="280"/>
      <c r="V24" s="142" t="s">
        <v>139</v>
      </c>
      <c r="W24" s="266">
        <f>SUM(W13:W23)</f>
        <v>0</v>
      </c>
      <c r="X24" s="269">
        <f>SUM(X13:X23)</f>
        <v>0</v>
      </c>
    </row>
    <row r="25" spans="1:24" s="33" customFormat="1" ht="12" hidden="1" customHeight="1" x14ac:dyDescent="0.15">
      <c r="A25" s="5"/>
      <c r="B25" s="70"/>
      <c r="C25" s="300"/>
      <c r="D25" s="300"/>
      <c r="E25" s="72"/>
      <c r="F25" s="72"/>
      <c r="G25" s="73"/>
      <c r="H25" s="72"/>
      <c r="I25" s="72"/>
      <c r="J25" s="72"/>
      <c r="K25" s="267"/>
      <c r="L25" s="267"/>
      <c r="M25" s="70"/>
      <c r="N25" s="267"/>
      <c r="O25" s="272"/>
      <c r="P25" s="72"/>
      <c r="Q25" s="267"/>
      <c r="R25" s="267"/>
      <c r="S25" s="6"/>
      <c r="T25" s="267"/>
      <c r="U25" s="272"/>
      <c r="V25" s="72"/>
      <c r="W25" s="267"/>
      <c r="X25" s="267"/>
    </row>
    <row r="26" spans="1:24" s="33" customFormat="1" ht="18.95" customHeight="1" x14ac:dyDescent="0.15">
      <c r="A26" s="614" t="s">
        <v>77</v>
      </c>
      <c r="B26" s="149" t="s">
        <v>182</v>
      </c>
      <c r="C26" s="315">
        <v>1660</v>
      </c>
      <c r="D26" s="312"/>
      <c r="E26" s="577" t="s">
        <v>183</v>
      </c>
      <c r="F26" s="577"/>
      <c r="G26" s="578"/>
      <c r="H26" s="599" t="s">
        <v>137</v>
      </c>
      <c r="I26" s="567"/>
      <c r="J26" s="568"/>
      <c r="K26" s="118">
        <v>30</v>
      </c>
      <c r="L26" s="126"/>
      <c r="M26" s="75"/>
      <c r="N26" s="118"/>
      <c r="O26" s="165"/>
      <c r="P26" s="68"/>
      <c r="Q26" s="236"/>
      <c r="R26" s="276"/>
      <c r="S26" s="32"/>
      <c r="T26" s="236"/>
      <c r="U26" s="282"/>
      <c r="V26" s="81"/>
      <c r="W26" s="236"/>
      <c r="X26" s="288"/>
    </row>
    <row r="27" spans="1:24" s="33" customFormat="1" ht="18.95" customHeight="1" x14ac:dyDescent="0.15">
      <c r="A27" s="608"/>
      <c r="B27" s="193"/>
      <c r="C27" s="310"/>
      <c r="D27" s="318"/>
      <c r="E27" s="506"/>
      <c r="F27" s="506"/>
      <c r="G27" s="507"/>
      <c r="H27" s="595"/>
      <c r="I27" s="559"/>
      <c r="J27" s="560"/>
      <c r="K27" s="112"/>
      <c r="L27" s="161"/>
      <c r="M27" s="53"/>
      <c r="N27" s="112"/>
      <c r="O27" s="124"/>
      <c r="P27" s="67"/>
      <c r="Q27" s="231"/>
      <c r="R27" s="275"/>
      <c r="S27" s="34"/>
      <c r="T27" s="248"/>
      <c r="U27" s="274"/>
      <c r="V27" s="82"/>
      <c r="W27" s="245"/>
      <c r="X27" s="289"/>
    </row>
    <row r="28" spans="1:24" s="33" customFormat="1" ht="18.95" customHeight="1" thickBot="1" x14ac:dyDescent="0.2">
      <c r="A28" s="608"/>
      <c r="B28" s="193"/>
      <c r="C28" s="317"/>
      <c r="D28" s="316"/>
      <c r="E28" s="506"/>
      <c r="F28" s="506"/>
      <c r="G28" s="507"/>
      <c r="H28" s="595"/>
      <c r="I28" s="559"/>
      <c r="J28" s="560"/>
      <c r="K28" s="112"/>
      <c r="L28" s="124"/>
      <c r="M28" s="53"/>
      <c r="N28" s="112"/>
      <c r="O28" s="124"/>
      <c r="P28" s="67"/>
      <c r="Q28" s="231"/>
      <c r="R28" s="275"/>
      <c r="S28" s="28"/>
      <c r="T28" s="231"/>
      <c r="U28" s="275"/>
      <c r="V28" s="82"/>
      <c r="W28" s="231"/>
      <c r="X28" s="233"/>
    </row>
    <row r="29" spans="1:24" s="139" customFormat="1" ht="17.45" customHeight="1" thickTop="1" x14ac:dyDescent="0.15">
      <c r="A29" s="140">
        <f>SUM(C29,K29,N29,Q29,T29,W29)</f>
        <v>1690</v>
      </c>
      <c r="B29" s="141" t="s">
        <v>139</v>
      </c>
      <c r="C29" s="298">
        <f>SUM(C26:C28)</f>
        <v>1660</v>
      </c>
      <c r="D29" s="299">
        <f>SUM(D26:D28)</f>
        <v>0</v>
      </c>
      <c r="E29" s="610"/>
      <c r="F29" s="610"/>
      <c r="G29" s="611"/>
      <c r="H29" s="565" t="s">
        <v>139</v>
      </c>
      <c r="I29" s="565"/>
      <c r="J29" s="566"/>
      <c r="K29" s="266">
        <f>SUM(K26:K28)</f>
        <v>30</v>
      </c>
      <c r="L29" s="269">
        <f>SUM(L26:L28)</f>
        <v>0</v>
      </c>
      <c r="M29" s="143"/>
      <c r="N29" s="266"/>
      <c r="O29" s="271"/>
      <c r="P29" s="142"/>
      <c r="Q29" s="266"/>
      <c r="R29" s="269"/>
      <c r="S29" s="144"/>
      <c r="T29" s="266"/>
      <c r="U29" s="280"/>
      <c r="V29" s="142"/>
      <c r="W29" s="266"/>
      <c r="X29" s="269"/>
    </row>
    <row r="30" spans="1:24" s="33" customFormat="1" ht="12" hidden="1" customHeight="1" x14ac:dyDescent="0.15">
      <c r="A30" s="5"/>
      <c r="B30" s="70"/>
      <c r="C30" s="300"/>
      <c r="D30" s="300"/>
      <c r="E30" s="72"/>
      <c r="F30" s="72"/>
      <c r="G30" s="73"/>
      <c r="H30" s="72"/>
      <c r="I30" s="72"/>
      <c r="J30" s="72"/>
      <c r="K30" s="267"/>
      <c r="L30" s="267"/>
      <c r="M30" s="70"/>
      <c r="N30" s="267"/>
      <c r="O30" s="272"/>
      <c r="P30" s="72"/>
      <c r="Q30" s="267"/>
      <c r="R30" s="267"/>
      <c r="S30" s="6"/>
      <c r="T30" s="267"/>
      <c r="U30" s="272"/>
      <c r="V30" s="72"/>
      <c r="W30" s="267"/>
      <c r="X30" s="267"/>
    </row>
    <row r="31" spans="1:24" s="33" customFormat="1" ht="17.45" customHeight="1" x14ac:dyDescent="0.15">
      <c r="A31" s="607" t="s">
        <v>78</v>
      </c>
      <c r="B31" s="147" t="s">
        <v>258</v>
      </c>
      <c r="C31" s="308">
        <v>1230</v>
      </c>
      <c r="D31" s="309"/>
      <c r="E31" s="644"/>
      <c r="F31" s="644"/>
      <c r="G31" s="645"/>
      <c r="H31" s="600" t="s">
        <v>73</v>
      </c>
      <c r="I31" s="531"/>
      <c r="J31" s="532"/>
      <c r="K31" s="110">
        <v>100</v>
      </c>
      <c r="L31" s="122"/>
      <c r="M31" s="151" t="s">
        <v>73</v>
      </c>
      <c r="N31" s="398" t="s">
        <v>190</v>
      </c>
      <c r="O31" s="318"/>
      <c r="P31" s="147" t="s">
        <v>73</v>
      </c>
      <c r="Q31" s="398" t="s">
        <v>190</v>
      </c>
      <c r="R31" s="318"/>
      <c r="S31" s="26"/>
      <c r="T31" s="229"/>
      <c r="U31" s="273"/>
      <c r="V31" s="257" t="s">
        <v>76</v>
      </c>
      <c r="W31" s="398" t="s">
        <v>190</v>
      </c>
      <c r="X31" s="120"/>
    </row>
    <row r="32" spans="1:24" s="33" customFormat="1" ht="17.45" customHeight="1" x14ac:dyDescent="0.15">
      <c r="A32" s="608"/>
      <c r="B32" s="439" t="s">
        <v>73</v>
      </c>
      <c r="C32" s="461">
        <v>4360</v>
      </c>
      <c r="D32" s="311"/>
      <c r="E32" s="638"/>
      <c r="F32" s="638"/>
      <c r="G32" s="639"/>
      <c r="H32" s="595"/>
      <c r="I32" s="559"/>
      <c r="J32" s="560"/>
      <c r="K32" s="112"/>
      <c r="L32" s="124"/>
      <c r="M32" s="152"/>
      <c r="N32" s="127"/>
      <c r="O32" s="128"/>
      <c r="P32" s="193"/>
      <c r="Q32" s="112"/>
      <c r="R32" s="169"/>
      <c r="S32" s="28"/>
      <c r="T32" s="231"/>
      <c r="U32" s="275"/>
      <c r="V32" s="195"/>
      <c r="W32" s="129"/>
      <c r="X32" s="120"/>
    </row>
    <row r="33" spans="1:26" s="33" customFormat="1" ht="17.45" customHeight="1" x14ac:dyDescent="0.15">
      <c r="A33" s="608"/>
      <c r="B33" s="438" t="s">
        <v>74</v>
      </c>
      <c r="C33" s="460">
        <v>2150</v>
      </c>
      <c r="D33" s="311"/>
      <c r="E33" s="638"/>
      <c r="F33" s="638"/>
      <c r="G33" s="639"/>
      <c r="H33" s="595"/>
      <c r="I33" s="559"/>
      <c r="J33" s="560"/>
      <c r="K33" s="112"/>
      <c r="L33" s="124"/>
      <c r="M33" s="152"/>
      <c r="N33" s="166"/>
      <c r="O33" s="167"/>
      <c r="P33" s="193"/>
      <c r="Q33" s="112"/>
      <c r="R33" s="169"/>
      <c r="S33" s="28"/>
      <c r="T33" s="231"/>
      <c r="U33" s="275"/>
      <c r="V33" s="195"/>
      <c r="W33" s="130"/>
      <c r="X33" s="131"/>
    </row>
    <row r="34" spans="1:26" s="33" customFormat="1" ht="17.45" customHeight="1" thickBot="1" x14ac:dyDescent="0.2">
      <c r="A34" s="608"/>
      <c r="B34" s="148" t="s">
        <v>75</v>
      </c>
      <c r="C34" s="398" t="s">
        <v>190</v>
      </c>
      <c r="D34" s="318"/>
      <c r="E34" s="638"/>
      <c r="F34" s="638"/>
      <c r="G34" s="639"/>
      <c r="H34" s="595"/>
      <c r="I34" s="559"/>
      <c r="J34" s="560"/>
      <c r="K34" s="112"/>
      <c r="L34" s="124"/>
      <c r="M34" s="152"/>
      <c r="N34" s="127"/>
      <c r="O34" s="128"/>
      <c r="P34" s="193"/>
      <c r="Q34" s="112"/>
      <c r="R34" s="169"/>
      <c r="S34" s="28"/>
      <c r="T34" s="231"/>
      <c r="U34" s="275"/>
      <c r="V34" s="195"/>
      <c r="W34" s="130"/>
      <c r="X34" s="131"/>
    </row>
    <row r="35" spans="1:26" s="139" customFormat="1" ht="17.45" customHeight="1" thickTop="1" x14ac:dyDescent="0.15">
      <c r="A35" s="140">
        <f>SUM(C35,K35,N35,Q35,T35,W35)</f>
        <v>7840</v>
      </c>
      <c r="B35" s="141" t="s">
        <v>139</v>
      </c>
      <c r="C35" s="298">
        <f>SUM(C31:C34)</f>
        <v>7740</v>
      </c>
      <c r="D35" s="299">
        <f>SUM(D31:D34)</f>
        <v>0</v>
      </c>
      <c r="E35" s="610"/>
      <c r="F35" s="610"/>
      <c r="G35" s="611"/>
      <c r="H35" s="565" t="s">
        <v>139</v>
      </c>
      <c r="I35" s="565"/>
      <c r="J35" s="566"/>
      <c r="K35" s="266">
        <f>SUM(K31:K34)</f>
        <v>100</v>
      </c>
      <c r="L35" s="269">
        <f>SUM(L31)</f>
        <v>0</v>
      </c>
      <c r="M35" s="143" t="s">
        <v>139</v>
      </c>
      <c r="N35" s="266">
        <f>SUM(N26:N34)</f>
        <v>0</v>
      </c>
      <c r="O35" s="271">
        <f>SUM(O31)</f>
        <v>0</v>
      </c>
      <c r="P35" s="142" t="s">
        <v>139</v>
      </c>
      <c r="Q35" s="266">
        <f>SUM(Q26:Q34)</f>
        <v>0</v>
      </c>
      <c r="R35" s="269">
        <f>SUM(R31)</f>
        <v>0</v>
      </c>
      <c r="S35" s="144"/>
      <c r="T35" s="266"/>
      <c r="U35" s="280"/>
      <c r="V35" s="142" t="s">
        <v>139</v>
      </c>
      <c r="W35" s="266">
        <f>SUM(W26:W34)</f>
        <v>0</v>
      </c>
      <c r="X35" s="269">
        <f>SUM(X31)</f>
        <v>0</v>
      </c>
    </row>
    <row r="36" spans="1:26" s="33" customFormat="1" ht="12" hidden="1" customHeight="1" x14ac:dyDescent="0.15">
      <c r="A36" s="5"/>
      <c r="B36" s="70"/>
      <c r="C36" s="300"/>
      <c r="D36" s="300"/>
      <c r="E36" s="72"/>
      <c r="F36" s="72"/>
      <c r="G36" s="73"/>
      <c r="H36" s="72"/>
      <c r="I36" s="72"/>
      <c r="J36" s="72"/>
      <c r="K36" s="267"/>
      <c r="L36" s="267"/>
      <c r="M36" s="70"/>
      <c r="N36" s="267"/>
      <c r="O36" s="272"/>
      <c r="P36" s="72"/>
      <c r="Q36" s="267"/>
      <c r="R36" s="267"/>
      <c r="S36" s="6"/>
      <c r="T36" s="267"/>
      <c r="U36" s="272"/>
      <c r="V36" s="72"/>
      <c r="W36" s="267"/>
      <c r="X36" s="267"/>
    </row>
    <row r="37" spans="1:26" s="33" customFormat="1" ht="31.5" customHeight="1" x14ac:dyDescent="0.2">
      <c r="A37" s="607" t="s">
        <v>111</v>
      </c>
      <c r="B37" s="147" t="s">
        <v>236</v>
      </c>
      <c r="C37" s="308">
        <v>2470</v>
      </c>
      <c r="D37" s="309"/>
      <c r="E37" s="640" t="s">
        <v>310</v>
      </c>
      <c r="F37" s="640"/>
      <c r="G37" s="641"/>
      <c r="H37" s="635"/>
      <c r="I37" s="636"/>
      <c r="J37" s="637"/>
      <c r="K37" s="110"/>
      <c r="L37" s="162"/>
      <c r="M37" s="74"/>
      <c r="N37" s="229"/>
      <c r="O37" s="273"/>
      <c r="P37" s="66"/>
      <c r="Q37" s="229"/>
      <c r="R37" s="273"/>
      <c r="S37" s="37"/>
      <c r="T37" s="278"/>
      <c r="U37" s="279"/>
      <c r="V37" s="74"/>
      <c r="W37" s="229"/>
      <c r="X37" s="290"/>
    </row>
    <row r="38" spans="1:26" s="33" customFormat="1" ht="17.45" customHeight="1" x14ac:dyDescent="0.15">
      <c r="A38" s="608"/>
      <c r="B38" s="622" t="s">
        <v>108</v>
      </c>
      <c r="C38" s="624">
        <v>1410</v>
      </c>
      <c r="D38" s="626"/>
      <c r="E38" s="642" t="s">
        <v>235</v>
      </c>
      <c r="F38" s="642"/>
      <c r="G38" s="643"/>
      <c r="H38" s="596"/>
      <c r="I38" s="597"/>
      <c r="J38" s="598"/>
      <c r="K38" s="112"/>
      <c r="L38" s="124"/>
      <c r="M38" s="76"/>
      <c r="N38" s="252"/>
      <c r="O38" s="274"/>
      <c r="P38" s="67"/>
      <c r="Q38" s="231"/>
      <c r="R38" s="275"/>
      <c r="S38" s="34"/>
      <c r="T38" s="248"/>
      <c r="U38" s="274"/>
      <c r="V38" s="79"/>
      <c r="W38" s="254"/>
      <c r="X38" s="291"/>
    </row>
    <row r="39" spans="1:26" s="33" customFormat="1" ht="17.45" customHeight="1" x14ac:dyDescent="0.15">
      <c r="A39" s="608"/>
      <c r="B39" s="623"/>
      <c r="C39" s="625"/>
      <c r="D39" s="627"/>
      <c r="E39" s="646" t="s">
        <v>156</v>
      </c>
      <c r="F39" s="647"/>
      <c r="G39" s="648"/>
      <c r="H39" s="596"/>
      <c r="I39" s="597"/>
      <c r="J39" s="598"/>
      <c r="K39" s="112"/>
      <c r="L39" s="124"/>
      <c r="M39" s="53"/>
      <c r="N39" s="231"/>
      <c r="O39" s="275"/>
      <c r="P39" s="67"/>
      <c r="Q39" s="231"/>
      <c r="R39" s="275"/>
      <c r="S39" s="28"/>
      <c r="T39" s="231"/>
      <c r="U39" s="275"/>
      <c r="V39" s="80"/>
      <c r="W39" s="286"/>
      <c r="X39" s="291"/>
    </row>
    <row r="40" spans="1:26" s="33" customFormat="1" ht="17.45" customHeight="1" thickBot="1" x14ac:dyDescent="0.2">
      <c r="A40" s="608"/>
      <c r="B40" s="148"/>
      <c r="C40" s="310"/>
      <c r="D40" s="316"/>
      <c r="E40" s="506"/>
      <c r="F40" s="506"/>
      <c r="G40" s="507"/>
      <c r="H40" s="596"/>
      <c r="I40" s="597"/>
      <c r="J40" s="598"/>
      <c r="K40" s="112"/>
      <c r="L40" s="124"/>
      <c r="M40" s="53"/>
      <c r="N40" s="231"/>
      <c r="O40" s="275"/>
      <c r="P40" s="67"/>
      <c r="Q40" s="231"/>
      <c r="R40" s="275"/>
      <c r="S40" s="28"/>
      <c r="T40" s="231"/>
      <c r="U40" s="275"/>
      <c r="V40" s="80"/>
      <c r="W40" s="286"/>
      <c r="X40" s="291"/>
    </row>
    <row r="41" spans="1:26" s="139" customFormat="1" ht="17.45" customHeight="1" thickTop="1" x14ac:dyDescent="0.15">
      <c r="A41" s="140">
        <f>SUM(C41,K41,N41,Q41,T41,W41)</f>
        <v>3880</v>
      </c>
      <c r="B41" s="141" t="s">
        <v>139</v>
      </c>
      <c r="C41" s="298">
        <f>SUM(C37:C40)</f>
        <v>3880</v>
      </c>
      <c r="D41" s="299">
        <f>SUM(D37:D40)</f>
        <v>0</v>
      </c>
      <c r="E41" s="610"/>
      <c r="F41" s="610"/>
      <c r="G41" s="611"/>
      <c r="H41" s="565"/>
      <c r="I41" s="565"/>
      <c r="J41" s="566"/>
      <c r="K41" s="266">
        <f>SUM(K37:K40)</f>
        <v>0</v>
      </c>
      <c r="L41" s="269">
        <f>SUM(L37:L40)</f>
        <v>0</v>
      </c>
      <c r="M41" s="143"/>
      <c r="N41" s="266"/>
      <c r="O41" s="271"/>
      <c r="P41" s="142"/>
      <c r="Q41" s="266"/>
      <c r="R41" s="269"/>
      <c r="S41" s="144"/>
      <c r="T41" s="266"/>
      <c r="U41" s="280"/>
      <c r="V41" s="142"/>
      <c r="W41" s="266"/>
      <c r="X41" s="269"/>
    </row>
    <row r="42" spans="1:26" s="33" customFormat="1" ht="12" hidden="1" customHeight="1" x14ac:dyDescent="0.15">
      <c r="A42" s="5"/>
      <c r="B42" s="70"/>
      <c r="C42" s="300"/>
      <c r="D42" s="300"/>
      <c r="E42" s="72"/>
      <c r="F42" s="72"/>
      <c r="G42" s="73"/>
      <c r="H42" s="72"/>
      <c r="I42" s="72"/>
      <c r="J42" s="72"/>
      <c r="K42" s="267"/>
      <c r="L42" s="267"/>
      <c r="M42" s="70"/>
      <c r="N42" s="267"/>
      <c r="O42" s="272"/>
      <c r="P42" s="72"/>
      <c r="Q42" s="267"/>
      <c r="R42" s="267"/>
      <c r="S42" s="6"/>
      <c r="T42" s="267"/>
      <c r="U42" s="272"/>
      <c r="V42" s="72"/>
      <c r="W42" s="267"/>
      <c r="X42" s="267"/>
    </row>
    <row r="43" spans="1:26" s="33" customFormat="1" ht="27.75" customHeight="1" x14ac:dyDescent="0.15">
      <c r="A43" s="601" t="s">
        <v>140</v>
      </c>
      <c r="B43" s="337" t="s">
        <v>86</v>
      </c>
      <c r="C43" s="315">
        <v>1700</v>
      </c>
      <c r="D43" s="312"/>
      <c r="E43" s="602" t="s">
        <v>300</v>
      </c>
      <c r="F43" s="603"/>
      <c r="G43" s="604"/>
      <c r="H43" s="632"/>
      <c r="I43" s="633"/>
      <c r="J43" s="634"/>
      <c r="K43" s="118"/>
      <c r="L43" s="160"/>
      <c r="M43" s="75"/>
      <c r="N43" s="236"/>
      <c r="O43" s="276"/>
      <c r="P43" s="66"/>
      <c r="Q43" s="229"/>
      <c r="R43" s="273"/>
      <c r="S43" s="32"/>
      <c r="T43" s="236"/>
      <c r="U43" s="276"/>
      <c r="V43" s="75"/>
      <c r="W43" s="236"/>
      <c r="X43" s="292"/>
    </row>
    <row r="44" spans="1:26" s="33" customFormat="1" ht="17.100000000000001" customHeight="1" x14ac:dyDescent="0.2">
      <c r="A44" s="601"/>
      <c r="B44" s="621" t="s">
        <v>87</v>
      </c>
      <c r="C44" s="605">
        <v>1790</v>
      </c>
      <c r="D44" s="606"/>
      <c r="E44" s="615" t="s">
        <v>301</v>
      </c>
      <c r="F44" s="616"/>
      <c r="G44" s="617"/>
      <c r="H44" s="589"/>
      <c r="I44" s="590"/>
      <c r="J44" s="591"/>
      <c r="K44" s="112"/>
      <c r="L44" s="157"/>
      <c r="M44" s="53"/>
      <c r="N44" s="231"/>
      <c r="O44" s="242"/>
      <c r="P44" s="149" t="s">
        <v>209</v>
      </c>
      <c r="Q44" s="213" t="s">
        <v>253</v>
      </c>
      <c r="R44" s="160"/>
      <c r="S44" s="28"/>
      <c r="T44" s="281"/>
      <c r="U44" s="274"/>
      <c r="V44" s="76"/>
      <c r="W44" s="287"/>
      <c r="X44" s="293"/>
    </row>
    <row r="45" spans="1:26" s="33" customFormat="1" ht="17.100000000000001" customHeight="1" x14ac:dyDescent="0.2">
      <c r="A45" s="601"/>
      <c r="B45" s="621"/>
      <c r="C45" s="605"/>
      <c r="D45" s="606"/>
      <c r="E45" s="618"/>
      <c r="F45" s="619"/>
      <c r="G45" s="620"/>
      <c r="H45" s="592"/>
      <c r="I45" s="593"/>
      <c r="J45" s="594"/>
      <c r="K45" s="112"/>
      <c r="L45" s="157"/>
      <c r="M45" s="53"/>
      <c r="N45" s="252"/>
      <c r="O45" s="274"/>
      <c r="P45" s="77"/>
      <c r="Q45" s="252"/>
      <c r="R45" s="274"/>
      <c r="S45" s="28"/>
      <c r="T45" s="281"/>
      <c r="U45" s="274"/>
      <c r="V45" s="76"/>
      <c r="W45" s="248"/>
      <c r="X45" s="293"/>
      <c r="Z45" s="38"/>
    </row>
    <row r="46" spans="1:26" s="33" customFormat="1" ht="17.45" customHeight="1" x14ac:dyDescent="0.2">
      <c r="A46" s="601"/>
      <c r="B46" s="148" t="s">
        <v>112</v>
      </c>
      <c r="C46" s="310">
        <v>2370</v>
      </c>
      <c r="D46" s="311"/>
      <c r="E46" s="506" t="s">
        <v>180</v>
      </c>
      <c r="F46" s="506"/>
      <c r="G46" s="507"/>
      <c r="H46" s="609" t="s">
        <v>112</v>
      </c>
      <c r="I46" s="522"/>
      <c r="J46" s="523"/>
      <c r="K46" s="112">
        <v>100</v>
      </c>
      <c r="L46" s="123"/>
      <c r="M46" s="53"/>
      <c r="N46" s="252"/>
      <c r="O46" s="274"/>
      <c r="P46" s="77"/>
      <c r="Q46" s="252"/>
      <c r="R46" s="274"/>
      <c r="S46" s="28"/>
      <c r="T46" s="281"/>
      <c r="U46" s="274"/>
      <c r="V46" s="76"/>
      <c r="W46" s="248"/>
      <c r="X46" s="293"/>
      <c r="Z46" s="38"/>
    </row>
    <row r="47" spans="1:26" s="33" customFormat="1" ht="17.45" customHeight="1" x14ac:dyDescent="0.2">
      <c r="A47" s="601"/>
      <c r="B47" s="148" t="s">
        <v>113</v>
      </c>
      <c r="C47" s="310">
        <v>2500</v>
      </c>
      <c r="D47" s="311"/>
      <c r="E47" s="506" t="s">
        <v>141</v>
      </c>
      <c r="F47" s="506"/>
      <c r="G47" s="507"/>
      <c r="H47" s="609" t="s">
        <v>113</v>
      </c>
      <c r="I47" s="522"/>
      <c r="J47" s="523"/>
      <c r="K47" s="112">
        <v>320</v>
      </c>
      <c r="L47" s="123"/>
      <c r="M47" s="53"/>
      <c r="N47" s="252"/>
      <c r="O47" s="274"/>
      <c r="P47" s="67"/>
      <c r="Q47" s="252"/>
      <c r="R47" s="274"/>
      <c r="S47" s="28"/>
      <c r="T47" s="252"/>
      <c r="U47" s="274"/>
      <c r="V47" s="76"/>
      <c r="W47" s="287"/>
      <c r="X47" s="293"/>
    </row>
    <row r="48" spans="1:26" s="33" customFormat="1" ht="17.45" customHeight="1" thickBot="1" x14ac:dyDescent="0.2">
      <c r="A48" s="601"/>
      <c r="B48" s="148" t="s">
        <v>114</v>
      </c>
      <c r="C48" s="313" t="s">
        <v>247</v>
      </c>
      <c r="D48" s="433"/>
      <c r="E48" s="506" t="s">
        <v>142</v>
      </c>
      <c r="F48" s="506"/>
      <c r="G48" s="507"/>
      <c r="H48" s="609"/>
      <c r="I48" s="522"/>
      <c r="J48" s="523"/>
      <c r="K48" s="112"/>
      <c r="L48" s="124"/>
      <c r="M48" s="53"/>
      <c r="N48" s="231"/>
      <c r="O48" s="275"/>
      <c r="P48" s="67"/>
      <c r="Q48" s="231"/>
      <c r="R48" s="275"/>
      <c r="S48" s="28"/>
      <c r="T48" s="248"/>
      <c r="U48" s="275"/>
      <c r="V48" s="53"/>
      <c r="W48" s="248"/>
      <c r="X48" s="294"/>
    </row>
    <row r="49" spans="1:24" s="139" customFormat="1" ht="17.45" customHeight="1" thickTop="1" x14ac:dyDescent="0.15">
      <c r="A49" s="188">
        <f>SUM(W49,Q49,K49,C49)</f>
        <v>8780</v>
      </c>
      <c r="B49" s="189" t="s">
        <v>139</v>
      </c>
      <c r="C49" s="301">
        <f>SUM(C43:C48)</f>
        <v>8360</v>
      </c>
      <c r="D49" s="302">
        <f>SUM(D43:D48)</f>
        <v>0</v>
      </c>
      <c r="E49" s="628"/>
      <c r="F49" s="628"/>
      <c r="G49" s="629"/>
      <c r="H49" s="630" t="s">
        <v>139</v>
      </c>
      <c r="I49" s="630"/>
      <c r="J49" s="631"/>
      <c r="K49" s="268">
        <f>SUM(K43:K48)</f>
        <v>420</v>
      </c>
      <c r="L49" s="270">
        <f>SUM(L43:L47)</f>
        <v>0</v>
      </c>
      <c r="M49" s="191"/>
      <c r="N49" s="268"/>
      <c r="O49" s="277"/>
      <c r="P49" s="142" t="s">
        <v>139</v>
      </c>
      <c r="Q49" s="266">
        <f>SUM(Q43:Q48)</f>
        <v>0</v>
      </c>
      <c r="R49" s="269">
        <f>SUM(R44)</f>
        <v>0</v>
      </c>
      <c r="S49" s="192"/>
      <c r="T49" s="268"/>
      <c r="U49" s="283"/>
      <c r="V49" s="190"/>
      <c r="W49" s="268"/>
      <c r="X49" s="270"/>
    </row>
    <row r="50" spans="1:24" ht="14.25" x14ac:dyDescent="0.15">
      <c r="A50" s="35"/>
      <c r="B50" s="35"/>
      <c r="C50" s="178"/>
      <c r="D50" s="178"/>
      <c r="E50" s="35"/>
      <c r="F50" s="35"/>
      <c r="G50" s="35"/>
      <c r="H50" s="35"/>
      <c r="I50" s="35"/>
      <c r="J50" s="35"/>
      <c r="K50" s="178"/>
      <c r="L50" s="178"/>
      <c r="M50" s="35"/>
      <c r="N50" s="178"/>
      <c r="O50" s="178"/>
      <c r="P50" s="35"/>
      <c r="Q50" s="178"/>
      <c r="R50" s="178"/>
      <c r="S50" s="35"/>
      <c r="T50" s="178"/>
      <c r="U50" s="178"/>
      <c r="V50" s="35"/>
      <c r="W50" s="579" t="str">
        <f>市郡別!R35</f>
        <v>2024年12月現在</v>
      </c>
      <c r="X50" s="579"/>
    </row>
    <row r="52" spans="1:24" ht="13.5" x14ac:dyDescent="0.15">
      <c r="B52" s="39"/>
      <c r="C52" s="40"/>
      <c r="D52" s="41"/>
      <c r="E52" s="42"/>
      <c r="F52" s="42"/>
      <c r="G52" s="42"/>
      <c r="H52" s="42"/>
      <c r="I52" s="42"/>
    </row>
    <row r="53" spans="1:24" ht="13.5" x14ac:dyDescent="0.15">
      <c r="B53" s="39"/>
      <c r="C53" s="40"/>
      <c r="D53" s="41"/>
      <c r="E53" s="42"/>
      <c r="F53" s="42"/>
      <c r="G53" s="42"/>
      <c r="H53" s="42"/>
      <c r="I53" s="42"/>
    </row>
    <row r="54" spans="1:24" ht="13.5" x14ac:dyDescent="0.15">
      <c r="B54" s="39"/>
      <c r="C54" s="40"/>
      <c r="D54" s="41"/>
      <c r="E54" s="43"/>
      <c r="F54" s="43"/>
      <c r="G54" s="43"/>
      <c r="H54" s="43"/>
      <c r="I54" s="43"/>
    </row>
  </sheetData>
  <sheetProtection algorithmName="SHA-512" hashValue="ur4Zw9f1rQXHqzpJG4buk7Kj8CxFLamZR9PZ9pzRk14F0dK41cjLK+lonoihHS1Ag2aLAdeCyBgYuzysDMZUEA==" saltValue="IzI8PWa6vvCbBV7zb8NSzg==" spinCount="100000" sheet="1" selectLockedCells="1"/>
  <mergeCells count="108">
    <mergeCell ref="A37:A40"/>
    <mergeCell ref="E37:G37"/>
    <mergeCell ref="E38:G38"/>
    <mergeCell ref="A26:A28"/>
    <mergeCell ref="A31:A34"/>
    <mergeCell ref="E29:G29"/>
    <mergeCell ref="E34:G34"/>
    <mergeCell ref="E31:G31"/>
    <mergeCell ref="E32:G32"/>
    <mergeCell ref="E35:G35"/>
    <mergeCell ref="E39:G39"/>
    <mergeCell ref="E40:G40"/>
    <mergeCell ref="H21:J21"/>
    <mergeCell ref="H23:J23"/>
    <mergeCell ref="H35:J35"/>
    <mergeCell ref="W50:X50"/>
    <mergeCell ref="B44:B45"/>
    <mergeCell ref="B38:B39"/>
    <mergeCell ref="C38:C39"/>
    <mergeCell ref="D38:D39"/>
    <mergeCell ref="E28:G28"/>
    <mergeCell ref="E22:G22"/>
    <mergeCell ref="E49:G49"/>
    <mergeCell ref="E48:G48"/>
    <mergeCell ref="E47:G47"/>
    <mergeCell ref="E46:G46"/>
    <mergeCell ref="H49:J49"/>
    <mergeCell ref="H24:J24"/>
    <mergeCell ref="E24:G24"/>
    <mergeCell ref="E21:G21"/>
    <mergeCell ref="H40:J40"/>
    <mergeCell ref="H41:J41"/>
    <mergeCell ref="H43:J43"/>
    <mergeCell ref="H37:J37"/>
    <mergeCell ref="H33:J33"/>
    <mergeCell ref="E33:G33"/>
    <mergeCell ref="E18:G18"/>
    <mergeCell ref="E16:G16"/>
    <mergeCell ref="A4:A5"/>
    <mergeCell ref="E44:G45"/>
    <mergeCell ref="E41:G41"/>
    <mergeCell ref="V4:X4"/>
    <mergeCell ref="E14:G14"/>
    <mergeCell ref="H4:L4"/>
    <mergeCell ref="H5:J5"/>
    <mergeCell ref="H6:J6"/>
    <mergeCell ref="H7:J7"/>
    <mergeCell ref="H8:J8"/>
    <mergeCell ref="H9:J9"/>
    <mergeCell ref="H10:J10"/>
    <mergeCell ref="P4:R4"/>
    <mergeCell ref="E5:G5"/>
    <mergeCell ref="B4:G4"/>
    <mergeCell ref="E17:G17"/>
    <mergeCell ref="H15:J15"/>
    <mergeCell ref="H39:J39"/>
    <mergeCell ref="H16:J16"/>
    <mergeCell ref="H17:J17"/>
    <mergeCell ref="H18:J18"/>
    <mergeCell ref="H20:J20"/>
    <mergeCell ref="A1:E1"/>
    <mergeCell ref="A43:A48"/>
    <mergeCell ref="E9:G9"/>
    <mergeCell ref="E43:G43"/>
    <mergeCell ref="E10:G10"/>
    <mergeCell ref="C44:C45"/>
    <mergeCell ref="D44:D45"/>
    <mergeCell ref="A6:A10"/>
    <mergeCell ref="E7:G7"/>
    <mergeCell ref="F1:L1"/>
    <mergeCell ref="H13:J13"/>
    <mergeCell ref="H14:J14"/>
    <mergeCell ref="H11:J11"/>
    <mergeCell ref="A2:E2"/>
    <mergeCell ref="E11:G11"/>
    <mergeCell ref="E13:G13"/>
    <mergeCell ref="E6:G6"/>
    <mergeCell ref="E8:G8"/>
    <mergeCell ref="A13:A23"/>
    <mergeCell ref="H28:J28"/>
    <mergeCell ref="H22:J22"/>
    <mergeCell ref="H46:J46"/>
    <mergeCell ref="H47:J47"/>
    <mergeCell ref="H48:J48"/>
    <mergeCell ref="T1:X1"/>
    <mergeCell ref="N2:S2"/>
    <mergeCell ref="T2:X2"/>
    <mergeCell ref="H44:J44"/>
    <mergeCell ref="H45:J45"/>
    <mergeCell ref="H34:J34"/>
    <mergeCell ref="H19:J19"/>
    <mergeCell ref="N1:S1"/>
    <mergeCell ref="H38:J38"/>
    <mergeCell ref="H29:J29"/>
    <mergeCell ref="H26:J26"/>
    <mergeCell ref="H27:J27"/>
    <mergeCell ref="H31:J31"/>
    <mergeCell ref="H32:J32"/>
    <mergeCell ref="S4:U4"/>
    <mergeCell ref="M4:O4"/>
    <mergeCell ref="K2:L2"/>
    <mergeCell ref="F2:J2"/>
    <mergeCell ref="E19:G19"/>
    <mergeCell ref="E20:G20"/>
    <mergeCell ref="E15:G15"/>
    <mergeCell ref="E23:G23"/>
    <mergeCell ref="E27:G27"/>
    <mergeCell ref="E26:G26"/>
  </mergeCells>
  <phoneticPr fontId="2"/>
  <dataValidations count="1">
    <dataValidation type="decimal" operator="lessThanOrEqual" allowBlank="1" showInputMessage="1" showErrorMessage="1" sqref="D6:D10 L6 L9 O6 R44 L13 L22 O13 X13 D26:D27 L26 D31:D34 L31 D13:D23 L46:L47 O31 D37:D39 D43:D48 R31" xr:uid="{00000000-0002-0000-0200-000000000000}">
      <formula1>C6</formula1>
    </dataValidation>
  </dataValidations>
  <printOptions horizontalCentered="1" verticalCentered="1"/>
  <pageMargins left="0.27559055118110237" right="0.23622047244094491" top="0.51181102362204722" bottom="0.31496062992125984" header="0.31496062992125984" footer="0.11811023622047245"/>
  <pageSetup paperSize="9" scale="70" orientation="landscape" r:id="rId1"/>
  <headerFooter alignWithMargins="0">
    <oddHeader>&amp;C&amp;"ＭＳ Ｐゴシック,太字"徳 島 県　折 込 部 数 表</oddHeader>
    <oddFooter>&amp;L&amp;9※印は合売店です。他紙(読売･朝日･毎日･産経･日経)を取り扱っている販売店についてはその部数を含めております。&amp;R&amp;9株式会社&amp;11 読宣四国　&amp;8TEL087(888)6133　FAX087(888)6130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7"/>
    <pageSetUpPr fitToPage="1"/>
  </sheetPr>
  <dimension ref="A1:Z51"/>
  <sheetViews>
    <sheetView showZeros="0" zoomScale="70" zoomScaleNormal="70" zoomScaleSheetLayoutView="75" workbookViewId="0">
      <selection activeCell="D6" sqref="D6"/>
    </sheetView>
  </sheetViews>
  <sheetFormatPr defaultRowHeight="11.25" x14ac:dyDescent="0.15"/>
  <cols>
    <col min="1" max="1" width="7.625" style="36" customWidth="1"/>
    <col min="2" max="2" width="8.125" style="36" customWidth="1"/>
    <col min="3" max="3" width="8.5" style="36" customWidth="1"/>
    <col min="4" max="4" width="11.125" style="36" customWidth="1"/>
    <col min="5" max="5" width="6.625" style="36" customWidth="1"/>
    <col min="6" max="6" width="9.875" style="36" customWidth="1"/>
    <col min="7" max="7" width="6.25" style="36" customWidth="1"/>
    <col min="8" max="10" width="3.25" style="36" customWidth="1"/>
    <col min="11" max="11" width="8.625" style="36" customWidth="1"/>
    <col min="12" max="12" width="11.625" style="36" customWidth="1"/>
    <col min="13" max="13" width="8.125" style="36" customWidth="1"/>
    <col min="14" max="14" width="7.625" style="36" customWidth="1"/>
    <col min="15" max="15" width="11.125" style="36" customWidth="1"/>
    <col min="16" max="17" width="7.625" style="36" customWidth="1"/>
    <col min="18" max="18" width="11.625" style="36" customWidth="1"/>
    <col min="19" max="20" width="7.625" style="36" customWidth="1"/>
    <col min="21" max="21" width="9.625" style="36" customWidth="1"/>
    <col min="22" max="22" width="8.625" style="36" customWidth="1"/>
    <col min="23" max="23" width="7.625" style="36" customWidth="1"/>
    <col min="24" max="24" width="11.625" style="36" customWidth="1"/>
    <col min="25" max="25" width="5.875" style="36" customWidth="1"/>
    <col min="26" max="16384" width="9" style="36"/>
  </cols>
  <sheetData>
    <row r="1" spans="1:25" s="64" customFormat="1" ht="22.5" customHeight="1" x14ac:dyDescent="0.15">
      <c r="A1" s="513" t="s">
        <v>13</v>
      </c>
      <c r="B1" s="558"/>
      <c r="C1" s="558"/>
      <c r="D1" s="558"/>
      <c r="E1" s="558"/>
      <c r="F1" s="511" t="s">
        <v>187</v>
      </c>
      <c r="G1" s="512"/>
      <c r="H1" s="512"/>
      <c r="I1" s="512"/>
      <c r="J1" s="512"/>
      <c r="K1" s="512"/>
      <c r="L1" s="513"/>
      <c r="M1" s="384" t="s">
        <v>202</v>
      </c>
      <c r="N1" s="543" t="s">
        <v>17</v>
      </c>
      <c r="O1" s="549"/>
      <c r="P1" s="549"/>
      <c r="Q1" s="549"/>
      <c r="R1" s="549"/>
      <c r="S1" s="550"/>
      <c r="T1" s="542" t="s">
        <v>16</v>
      </c>
      <c r="U1" s="542"/>
      <c r="V1" s="542"/>
      <c r="W1" s="542"/>
      <c r="X1" s="543"/>
    </row>
    <row r="2" spans="1:25" s="22" customFormat="1" ht="30" customHeight="1" x14ac:dyDescent="0.15">
      <c r="A2" s="528">
        <f>市郡別!A4</f>
        <v>0</v>
      </c>
      <c r="B2" s="529"/>
      <c r="C2" s="529"/>
      <c r="D2" s="529"/>
      <c r="E2" s="529"/>
      <c r="F2" s="524">
        <f>SUM(D19,L19,O19,R19,U19,X19,D30,L30,O30,R30,X30,D39,L39,O39,R39,D46,L46,R46)</f>
        <v>0</v>
      </c>
      <c r="G2" s="525"/>
      <c r="H2" s="525"/>
      <c r="I2" s="525"/>
      <c r="J2" s="525">
        <f>市郡別!B4</f>
        <v>0</v>
      </c>
      <c r="K2" s="556">
        <f>市郡別!B4</f>
        <v>0</v>
      </c>
      <c r="L2" s="557"/>
      <c r="M2" s="21" t="str">
        <f>市郡別!サイズ2</f>
        <v>-</v>
      </c>
      <c r="N2" s="544">
        <f>市郡別!K4</f>
        <v>0</v>
      </c>
      <c r="O2" s="545"/>
      <c r="P2" s="545"/>
      <c r="Q2" s="545"/>
      <c r="R2" s="545"/>
      <c r="S2" s="546"/>
      <c r="T2" s="547">
        <f>市郡別!N4</f>
        <v>0</v>
      </c>
      <c r="U2" s="547"/>
      <c r="V2" s="547"/>
      <c r="W2" s="547"/>
      <c r="X2" s="548"/>
    </row>
    <row r="3" spans="1:25" s="20" customFormat="1" ht="9" customHeight="1" x14ac:dyDescent="0.15">
      <c r="A3" s="23"/>
      <c r="B3" s="23"/>
      <c r="C3" s="23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5" s="25" customFormat="1" ht="25.5" customHeight="1" x14ac:dyDescent="0.15">
      <c r="A4" s="530" t="s">
        <v>25</v>
      </c>
      <c r="B4" s="526" t="s">
        <v>26</v>
      </c>
      <c r="C4" s="508"/>
      <c r="D4" s="508"/>
      <c r="E4" s="508"/>
      <c r="F4" s="508"/>
      <c r="G4" s="527"/>
      <c r="H4" s="508" t="s">
        <v>18</v>
      </c>
      <c r="I4" s="508"/>
      <c r="J4" s="508"/>
      <c r="K4" s="508"/>
      <c r="L4" s="508"/>
      <c r="M4" s="551" t="s">
        <v>19</v>
      </c>
      <c r="N4" s="552"/>
      <c r="O4" s="553"/>
      <c r="P4" s="554" t="s">
        <v>20</v>
      </c>
      <c r="Q4" s="552"/>
      <c r="R4" s="555"/>
      <c r="S4" s="551" t="s">
        <v>21</v>
      </c>
      <c r="T4" s="552"/>
      <c r="U4" s="553"/>
      <c r="V4" s="508" t="s">
        <v>22</v>
      </c>
      <c r="W4" s="508"/>
      <c r="X4" s="508"/>
      <c r="Y4" s="65"/>
    </row>
    <row r="5" spans="1:25" s="20" customFormat="1" ht="18" customHeight="1" x14ac:dyDescent="0.15">
      <c r="A5" s="530"/>
      <c r="B5" s="259" t="s">
        <v>198</v>
      </c>
      <c r="C5" s="260" t="s">
        <v>4</v>
      </c>
      <c r="D5" s="260" t="s">
        <v>0</v>
      </c>
      <c r="E5" s="536" t="s">
        <v>40</v>
      </c>
      <c r="F5" s="536"/>
      <c r="G5" s="537"/>
      <c r="H5" s="509" t="s">
        <v>197</v>
      </c>
      <c r="I5" s="509"/>
      <c r="J5" s="510"/>
      <c r="K5" s="260" t="s">
        <v>4</v>
      </c>
      <c r="L5" s="262" t="s">
        <v>0</v>
      </c>
      <c r="M5" s="259" t="s">
        <v>198</v>
      </c>
      <c r="N5" s="260" t="s">
        <v>4</v>
      </c>
      <c r="O5" s="410" t="s">
        <v>0</v>
      </c>
      <c r="P5" s="263" t="s">
        <v>198</v>
      </c>
      <c r="Q5" s="260" t="s">
        <v>4</v>
      </c>
      <c r="R5" s="262" t="s">
        <v>0</v>
      </c>
      <c r="S5" s="259" t="s">
        <v>198</v>
      </c>
      <c r="T5" s="260" t="s">
        <v>4</v>
      </c>
      <c r="U5" s="261" t="s">
        <v>0</v>
      </c>
      <c r="V5" s="263" t="s">
        <v>198</v>
      </c>
      <c r="W5" s="260" t="s">
        <v>4</v>
      </c>
      <c r="X5" s="262" t="s">
        <v>0</v>
      </c>
    </row>
    <row r="6" spans="1:25" s="33" customFormat="1" ht="17.45" customHeight="1" x14ac:dyDescent="0.15">
      <c r="A6" s="649" t="s">
        <v>93</v>
      </c>
      <c r="B6" s="147" t="s">
        <v>79</v>
      </c>
      <c r="C6" s="308">
        <v>2740</v>
      </c>
      <c r="D6" s="309"/>
      <c r="E6" s="612" t="s">
        <v>88</v>
      </c>
      <c r="F6" s="612"/>
      <c r="G6" s="613"/>
      <c r="H6" s="531" t="s">
        <v>215</v>
      </c>
      <c r="I6" s="531"/>
      <c r="J6" s="532"/>
      <c r="K6" s="110">
        <v>300</v>
      </c>
      <c r="L6" s="111"/>
      <c r="M6" s="147" t="s">
        <v>79</v>
      </c>
      <c r="N6" s="395" t="s">
        <v>291</v>
      </c>
      <c r="O6" s="454"/>
      <c r="P6" s="27"/>
      <c r="Q6" s="110"/>
      <c r="R6" s="184"/>
      <c r="S6" s="26"/>
      <c r="T6" s="110"/>
      <c r="U6" s="173"/>
      <c r="V6" s="84"/>
      <c r="W6" s="110"/>
      <c r="X6" s="184"/>
    </row>
    <row r="7" spans="1:25" s="33" customFormat="1" ht="17.45" customHeight="1" x14ac:dyDescent="0.15">
      <c r="A7" s="650"/>
      <c r="B7" s="148" t="s">
        <v>132</v>
      </c>
      <c r="C7" s="310">
        <v>2560</v>
      </c>
      <c r="D7" s="311"/>
      <c r="E7" s="506" t="s">
        <v>88</v>
      </c>
      <c r="F7" s="506"/>
      <c r="G7" s="507"/>
      <c r="H7" s="522"/>
      <c r="I7" s="522"/>
      <c r="J7" s="523"/>
      <c r="K7" s="112"/>
      <c r="L7" s="120"/>
      <c r="M7" s="148"/>
      <c r="N7" s="386"/>
      <c r="O7" s="202"/>
      <c r="P7" s="29"/>
      <c r="Q7" s="112"/>
      <c r="R7" s="187"/>
      <c r="S7" s="34"/>
      <c r="T7" s="174"/>
      <c r="U7" s="168"/>
      <c r="V7" s="53"/>
      <c r="W7" s="166"/>
      <c r="X7" s="209"/>
    </row>
    <row r="8" spans="1:25" s="33" customFormat="1" ht="17.45" customHeight="1" x14ac:dyDescent="0.15">
      <c r="A8" s="650"/>
      <c r="B8" s="148" t="s">
        <v>80</v>
      </c>
      <c r="C8" s="310">
        <v>3380</v>
      </c>
      <c r="D8" s="311"/>
      <c r="E8" s="569" t="s">
        <v>273</v>
      </c>
      <c r="F8" s="570"/>
      <c r="G8" s="571"/>
      <c r="H8" s="522" t="s">
        <v>80</v>
      </c>
      <c r="I8" s="522"/>
      <c r="J8" s="523"/>
      <c r="K8" s="112">
        <v>140</v>
      </c>
      <c r="L8" s="113"/>
      <c r="M8" s="148" t="s">
        <v>80</v>
      </c>
      <c r="N8" s="455" t="s">
        <v>291</v>
      </c>
      <c r="O8" s="202"/>
      <c r="P8" s="420"/>
      <c r="Q8" s="174"/>
      <c r="R8" s="121"/>
      <c r="S8" s="150"/>
      <c r="T8" s="174"/>
      <c r="U8" s="422"/>
      <c r="V8" s="53"/>
      <c r="W8" s="166"/>
      <c r="X8" s="121"/>
    </row>
    <row r="9" spans="1:25" s="33" customFormat="1" ht="17.45" customHeight="1" x14ac:dyDescent="0.15">
      <c r="A9" s="650"/>
      <c r="B9" s="148" t="s">
        <v>81</v>
      </c>
      <c r="C9" s="310">
        <v>2570</v>
      </c>
      <c r="D9" s="311"/>
      <c r="E9" s="506" t="s">
        <v>89</v>
      </c>
      <c r="F9" s="506"/>
      <c r="G9" s="507"/>
      <c r="H9" s="522" t="s">
        <v>91</v>
      </c>
      <c r="I9" s="522"/>
      <c r="J9" s="523"/>
      <c r="K9" s="112">
        <v>220</v>
      </c>
      <c r="L9" s="113"/>
      <c r="M9" s="150" t="s">
        <v>214</v>
      </c>
      <c r="N9" s="455" t="s">
        <v>291</v>
      </c>
      <c r="O9" s="202"/>
      <c r="P9" s="424"/>
      <c r="Q9" s="425"/>
      <c r="R9" s="424"/>
      <c r="S9" s="28"/>
      <c r="T9" s="112"/>
      <c r="U9" s="169"/>
      <c r="V9" s="82"/>
      <c r="W9" s="132"/>
      <c r="X9" s="133"/>
    </row>
    <row r="10" spans="1:25" s="33" customFormat="1" ht="17.45" customHeight="1" x14ac:dyDescent="0.15">
      <c r="A10" s="650"/>
      <c r="B10" s="148" t="s">
        <v>82</v>
      </c>
      <c r="C10" s="310">
        <v>6570</v>
      </c>
      <c r="D10" s="311"/>
      <c r="E10" s="506" t="s">
        <v>302</v>
      </c>
      <c r="F10" s="506"/>
      <c r="G10" s="507"/>
      <c r="H10" s="522"/>
      <c r="I10" s="522"/>
      <c r="J10" s="523"/>
      <c r="K10" s="112"/>
      <c r="L10" s="121"/>
      <c r="M10" s="148"/>
      <c r="N10" s="386"/>
      <c r="O10" s="169"/>
      <c r="P10" s="53"/>
      <c r="Q10" s="112"/>
      <c r="R10" s="114"/>
      <c r="S10" s="28"/>
      <c r="T10" s="112"/>
      <c r="U10" s="169"/>
      <c r="V10" s="53"/>
      <c r="W10" s="112"/>
      <c r="X10" s="121"/>
    </row>
    <row r="11" spans="1:25" s="33" customFormat="1" ht="17.45" customHeight="1" x14ac:dyDescent="0.15">
      <c r="A11" s="650"/>
      <c r="B11" s="148" t="s">
        <v>83</v>
      </c>
      <c r="C11" s="398" t="s">
        <v>274</v>
      </c>
      <c r="D11" s="318"/>
      <c r="E11" s="506" t="s">
        <v>89</v>
      </c>
      <c r="F11" s="506"/>
      <c r="G11" s="507"/>
      <c r="H11" s="522"/>
      <c r="I11" s="522"/>
      <c r="J11" s="523"/>
      <c r="K11" s="112"/>
      <c r="L11" s="121"/>
      <c r="M11" s="148"/>
      <c r="N11" s="112"/>
      <c r="O11" s="169"/>
      <c r="P11" s="53"/>
      <c r="Q11" s="112"/>
      <c r="R11" s="114"/>
      <c r="S11" s="28"/>
      <c r="T11" s="112"/>
      <c r="U11" s="169"/>
      <c r="V11" s="82"/>
      <c r="W11" s="129"/>
      <c r="X11" s="120"/>
    </row>
    <row r="12" spans="1:25" s="33" customFormat="1" ht="17.45" customHeight="1" x14ac:dyDescent="0.15">
      <c r="A12" s="650"/>
      <c r="B12" s="148" t="s">
        <v>84</v>
      </c>
      <c r="C12" s="398" t="s">
        <v>269</v>
      </c>
      <c r="D12" s="318"/>
      <c r="E12" s="506"/>
      <c r="F12" s="506"/>
      <c r="G12" s="507"/>
      <c r="H12" s="522" t="s">
        <v>84</v>
      </c>
      <c r="I12" s="522"/>
      <c r="J12" s="523"/>
      <c r="K12" s="112">
        <v>300</v>
      </c>
      <c r="L12" s="113"/>
      <c r="M12" s="150"/>
      <c r="N12" s="386"/>
      <c r="O12" s="157"/>
      <c r="P12" s="53"/>
      <c r="Q12" s="112"/>
      <c r="R12" s="114"/>
      <c r="S12" s="28"/>
      <c r="T12" s="112"/>
      <c r="U12" s="169"/>
      <c r="V12" s="258"/>
      <c r="W12" s="112"/>
      <c r="X12" s="120"/>
    </row>
    <row r="13" spans="1:25" s="33" customFormat="1" ht="17.45" customHeight="1" x14ac:dyDescent="0.15">
      <c r="A13" s="650"/>
      <c r="B13" s="148" t="s">
        <v>271</v>
      </c>
      <c r="C13" s="310">
        <v>3080</v>
      </c>
      <c r="D13" s="311"/>
      <c r="E13" s="506" t="s">
        <v>270</v>
      </c>
      <c r="F13" s="506"/>
      <c r="G13" s="507"/>
      <c r="H13" s="522"/>
      <c r="I13" s="522"/>
      <c r="J13" s="523"/>
      <c r="K13" s="112"/>
      <c r="L13" s="114"/>
      <c r="M13" s="67"/>
      <c r="N13" s="166"/>
      <c r="O13" s="124"/>
      <c r="P13" s="53"/>
      <c r="Q13" s="166"/>
      <c r="R13" s="114"/>
      <c r="S13" s="28"/>
      <c r="T13" s="112"/>
      <c r="U13" s="169"/>
      <c r="V13" s="82"/>
      <c r="W13" s="129"/>
      <c r="X13" s="120"/>
    </row>
    <row r="14" spans="1:25" s="33" customFormat="1" ht="17.45" customHeight="1" x14ac:dyDescent="0.15">
      <c r="A14" s="650"/>
      <c r="B14" s="148" t="s">
        <v>85</v>
      </c>
      <c r="C14" s="398" t="s">
        <v>269</v>
      </c>
      <c r="D14" s="318"/>
      <c r="E14" s="506"/>
      <c r="F14" s="506"/>
      <c r="G14" s="507"/>
      <c r="H14" s="522" t="s">
        <v>92</v>
      </c>
      <c r="I14" s="522"/>
      <c r="J14" s="523"/>
      <c r="K14" s="112">
        <v>70</v>
      </c>
      <c r="L14" s="113"/>
      <c r="M14" s="148"/>
      <c r="N14" s="166"/>
      <c r="O14" s="389"/>
      <c r="P14" s="153"/>
      <c r="Q14" s="174"/>
      <c r="R14" s="121"/>
      <c r="S14" s="28"/>
      <c r="T14" s="112"/>
      <c r="U14" s="169"/>
      <c r="V14" s="82"/>
      <c r="W14" s="129"/>
      <c r="X14" s="120"/>
    </row>
    <row r="15" spans="1:25" s="33" customFormat="1" ht="17.45" customHeight="1" x14ac:dyDescent="0.15">
      <c r="A15" s="650"/>
      <c r="B15" s="413" t="s">
        <v>272</v>
      </c>
      <c r="C15" s="414">
        <v>2930</v>
      </c>
      <c r="D15" s="416"/>
      <c r="E15" s="506" t="s">
        <v>90</v>
      </c>
      <c r="F15" s="506"/>
      <c r="G15" s="507"/>
      <c r="H15" s="522"/>
      <c r="I15" s="522"/>
      <c r="J15" s="523"/>
      <c r="K15" s="112"/>
      <c r="L15" s="114"/>
      <c r="M15" s="193"/>
      <c r="N15" s="166"/>
      <c r="O15" s="167"/>
      <c r="P15" s="53"/>
      <c r="Q15" s="112"/>
      <c r="R15" s="114"/>
      <c r="S15" s="28"/>
      <c r="T15" s="112"/>
      <c r="U15" s="169"/>
      <c r="V15" s="82"/>
      <c r="W15" s="130"/>
      <c r="X15" s="131"/>
    </row>
    <row r="16" spans="1:25" s="33" customFormat="1" ht="17.45" customHeight="1" x14ac:dyDescent="0.15">
      <c r="A16" s="650"/>
      <c r="B16" s="148"/>
      <c r="C16" s="398"/>
      <c r="D16" s="318"/>
      <c r="E16" s="506"/>
      <c r="F16" s="506"/>
      <c r="G16" s="507"/>
      <c r="H16" s="522"/>
      <c r="I16" s="522"/>
      <c r="J16" s="523"/>
      <c r="K16" s="112"/>
      <c r="L16" s="120"/>
      <c r="M16" s="148"/>
      <c r="N16" s="166"/>
      <c r="O16" s="203"/>
      <c r="P16" s="29"/>
      <c r="Q16" s="112"/>
      <c r="R16" s="187"/>
      <c r="S16" s="28"/>
      <c r="T16" s="112"/>
      <c r="U16" s="169"/>
      <c r="V16" s="82"/>
      <c r="W16" s="112"/>
      <c r="X16" s="187"/>
    </row>
    <row r="17" spans="1:24" s="33" customFormat="1" ht="17.45" customHeight="1" x14ac:dyDescent="0.15">
      <c r="A17" s="650"/>
      <c r="B17" s="148"/>
      <c r="C17" s="398"/>
      <c r="D17" s="318"/>
      <c r="E17" s="506"/>
      <c r="F17" s="506"/>
      <c r="G17" s="507"/>
      <c r="H17" s="522"/>
      <c r="I17" s="522"/>
      <c r="J17" s="523"/>
      <c r="K17" s="112"/>
      <c r="L17" s="114"/>
      <c r="M17" s="193"/>
      <c r="N17" s="166"/>
      <c r="O17" s="167"/>
      <c r="P17" s="53"/>
      <c r="Q17" s="112"/>
      <c r="R17" s="114"/>
      <c r="S17" s="28"/>
      <c r="T17" s="112"/>
      <c r="U17" s="169"/>
      <c r="V17" s="82"/>
      <c r="W17" s="130"/>
      <c r="X17" s="131"/>
    </row>
    <row r="18" spans="1:24" s="33" customFormat="1" ht="17.45" customHeight="1" thickBot="1" x14ac:dyDescent="0.2">
      <c r="A18" s="651"/>
      <c r="B18" s="148"/>
      <c r="C18" s="310"/>
      <c r="D18" s="316"/>
      <c r="E18" s="652"/>
      <c r="F18" s="652"/>
      <c r="G18" s="653"/>
      <c r="H18" s="654"/>
      <c r="I18" s="654"/>
      <c r="J18" s="655"/>
      <c r="K18" s="112"/>
      <c r="L18" s="114"/>
      <c r="M18" s="193"/>
      <c r="N18" s="166"/>
      <c r="O18" s="167"/>
      <c r="P18" s="53"/>
      <c r="Q18" s="112"/>
      <c r="R18" s="114"/>
      <c r="S18" s="28"/>
      <c r="T18" s="112"/>
      <c r="U18" s="169"/>
      <c r="V18" s="82"/>
      <c r="W18" s="130"/>
      <c r="X18" s="131"/>
    </row>
    <row r="19" spans="1:24" s="139" customFormat="1" ht="17.45" customHeight="1" thickTop="1" x14ac:dyDescent="0.15">
      <c r="A19" s="140">
        <f>SUM(C19,K19,N19,Q19,T19,W19)</f>
        <v>24860</v>
      </c>
      <c r="B19" s="141" t="s">
        <v>139</v>
      </c>
      <c r="C19" s="298">
        <f>SUM(C6:C18)</f>
        <v>23830</v>
      </c>
      <c r="D19" s="299">
        <f>SUM(D6:D18)</f>
        <v>0</v>
      </c>
      <c r="E19" s="610"/>
      <c r="F19" s="610"/>
      <c r="G19" s="611"/>
      <c r="H19" s="565" t="s">
        <v>139</v>
      </c>
      <c r="I19" s="565"/>
      <c r="J19" s="566"/>
      <c r="K19" s="266">
        <f>SUM(K6:K17)</f>
        <v>1030</v>
      </c>
      <c r="L19" s="269">
        <f>SUM(L6:L14)</f>
        <v>0</v>
      </c>
      <c r="M19" s="143" t="s">
        <v>139</v>
      </c>
      <c r="N19" s="266">
        <f>SUM(N6:N17)</f>
        <v>0</v>
      </c>
      <c r="O19" s="271">
        <f>SUM(O8:O17,O6:O7)</f>
        <v>0</v>
      </c>
      <c r="P19" s="142" t="s">
        <v>139</v>
      </c>
      <c r="Q19" s="266">
        <f>SUM(Q6:Q17)</f>
        <v>0</v>
      </c>
      <c r="R19" s="269">
        <f>SUM(R6:R17)</f>
        <v>0</v>
      </c>
      <c r="S19" s="143" t="s">
        <v>139</v>
      </c>
      <c r="T19" s="266">
        <f>SUM(T6:T17)</f>
        <v>0</v>
      </c>
      <c r="U19" s="271">
        <f>SUM(U6:U17)</f>
        <v>0</v>
      </c>
      <c r="V19" s="142" t="s">
        <v>139</v>
      </c>
      <c r="W19" s="266">
        <f>SUM(W6:W17)</f>
        <v>0</v>
      </c>
      <c r="X19" s="269">
        <f>SUM(X6:X17)</f>
        <v>0</v>
      </c>
    </row>
    <row r="20" spans="1:24" s="33" customFormat="1" ht="17.45" hidden="1" customHeight="1" x14ac:dyDescent="0.15">
      <c r="A20" s="5"/>
      <c r="B20" s="70"/>
      <c r="C20" s="300"/>
      <c r="D20" s="300"/>
      <c r="E20" s="72"/>
      <c r="F20" s="72"/>
      <c r="G20" s="73"/>
      <c r="H20" s="72"/>
      <c r="I20" s="72"/>
      <c r="J20" s="72"/>
      <c r="K20" s="158"/>
      <c r="L20" s="158"/>
      <c r="M20" s="70"/>
      <c r="N20" s="158"/>
      <c r="O20" s="159"/>
      <c r="P20" s="72"/>
      <c r="Q20" s="158"/>
      <c r="R20" s="158"/>
      <c r="S20" s="6"/>
      <c r="T20" s="158"/>
      <c r="U20" s="159"/>
      <c r="V20" s="72"/>
      <c r="W20" s="158"/>
      <c r="X20" s="158"/>
    </row>
    <row r="21" spans="1:24" s="33" customFormat="1" ht="17.45" customHeight="1" x14ac:dyDescent="0.15">
      <c r="A21" s="649" t="s">
        <v>134</v>
      </c>
      <c r="B21" s="336" t="s">
        <v>94</v>
      </c>
      <c r="C21" s="310">
        <v>1690</v>
      </c>
      <c r="D21" s="311"/>
      <c r="E21" s="506" t="s">
        <v>99</v>
      </c>
      <c r="F21" s="506"/>
      <c r="G21" s="507"/>
      <c r="H21" s="531"/>
      <c r="I21" s="531"/>
      <c r="J21" s="532"/>
      <c r="K21" s="110"/>
      <c r="L21" s="179"/>
      <c r="M21" s="197"/>
      <c r="N21" s="110"/>
      <c r="O21" s="162"/>
      <c r="P21" s="199"/>
      <c r="Q21" s="110"/>
      <c r="R21" s="179"/>
      <c r="S21" s="37"/>
      <c r="T21" s="172"/>
      <c r="U21" s="173"/>
      <c r="V21" s="74"/>
      <c r="W21" s="110"/>
      <c r="X21" s="179"/>
    </row>
    <row r="22" spans="1:24" s="33" customFormat="1" ht="17.45" customHeight="1" x14ac:dyDescent="0.15">
      <c r="A22" s="650"/>
      <c r="B22" s="148" t="s">
        <v>95</v>
      </c>
      <c r="C22" s="310">
        <v>1580</v>
      </c>
      <c r="D22" s="311"/>
      <c r="E22" s="506" t="s">
        <v>99</v>
      </c>
      <c r="F22" s="506"/>
      <c r="G22" s="507"/>
      <c r="H22" s="522" t="s">
        <v>101</v>
      </c>
      <c r="I22" s="522"/>
      <c r="J22" s="523"/>
      <c r="K22" s="112">
        <v>140</v>
      </c>
      <c r="L22" s="113"/>
      <c r="M22" s="148" t="s">
        <v>101</v>
      </c>
      <c r="N22" s="130">
        <v>1090</v>
      </c>
      <c r="O22" s="204"/>
      <c r="P22" s="152"/>
      <c r="Q22" s="112"/>
      <c r="R22" s="114"/>
      <c r="S22" s="34"/>
      <c r="T22" s="174"/>
      <c r="U22" s="168"/>
      <c r="V22" s="258" t="s">
        <v>102</v>
      </c>
      <c r="W22" s="132">
        <v>500</v>
      </c>
      <c r="X22" s="210"/>
    </row>
    <row r="23" spans="1:24" s="33" customFormat="1" ht="17.45" customHeight="1" x14ac:dyDescent="0.15">
      <c r="A23" s="650"/>
      <c r="B23" s="148" t="s">
        <v>96</v>
      </c>
      <c r="C23" s="310">
        <v>1910</v>
      </c>
      <c r="D23" s="311"/>
      <c r="E23" s="506" t="s">
        <v>99</v>
      </c>
      <c r="F23" s="506"/>
      <c r="G23" s="507"/>
      <c r="H23" s="522"/>
      <c r="I23" s="522"/>
      <c r="J23" s="523"/>
      <c r="K23" s="112"/>
      <c r="L23" s="121"/>
      <c r="M23" s="193"/>
      <c r="N23" s="112"/>
      <c r="O23" s="124"/>
      <c r="P23" s="152"/>
      <c r="Q23" s="112"/>
      <c r="R23" s="114"/>
      <c r="S23" s="28"/>
      <c r="T23" s="112"/>
      <c r="U23" s="169"/>
      <c r="V23" s="80"/>
      <c r="W23" s="181"/>
      <c r="X23" s="180"/>
    </row>
    <row r="24" spans="1:24" s="33" customFormat="1" ht="17.45" customHeight="1" x14ac:dyDescent="0.15">
      <c r="A24" s="650"/>
      <c r="B24" s="148" t="s">
        <v>97</v>
      </c>
      <c r="C24" s="310">
        <v>1610</v>
      </c>
      <c r="D24" s="311"/>
      <c r="E24" s="506" t="s">
        <v>100</v>
      </c>
      <c r="F24" s="506"/>
      <c r="G24" s="507"/>
      <c r="H24" s="522" t="s">
        <v>97</v>
      </c>
      <c r="I24" s="522"/>
      <c r="J24" s="523"/>
      <c r="K24" s="112" t="s">
        <v>237</v>
      </c>
      <c r="L24" s="121"/>
      <c r="M24" s="193"/>
      <c r="N24" s="112"/>
      <c r="O24" s="124"/>
      <c r="P24" s="152"/>
      <c r="Q24" s="112"/>
      <c r="R24" s="114"/>
      <c r="S24" s="28"/>
      <c r="T24" s="112"/>
      <c r="U24" s="169"/>
      <c r="V24" s="80"/>
      <c r="W24" s="181"/>
      <c r="X24" s="180"/>
    </row>
    <row r="25" spans="1:24" s="33" customFormat="1" ht="17.45" customHeight="1" x14ac:dyDescent="0.15">
      <c r="A25" s="650"/>
      <c r="B25" s="430" t="s">
        <v>98</v>
      </c>
      <c r="C25" s="428">
        <v>2520</v>
      </c>
      <c r="D25" s="429"/>
      <c r="E25" s="506" t="s">
        <v>256</v>
      </c>
      <c r="F25" s="506"/>
      <c r="G25" s="507"/>
      <c r="H25" s="522" t="s">
        <v>98</v>
      </c>
      <c r="I25" s="522"/>
      <c r="J25" s="523"/>
      <c r="K25" s="112">
        <v>150</v>
      </c>
      <c r="L25" s="113"/>
      <c r="M25" s="193"/>
      <c r="N25" s="112"/>
      <c r="O25" s="124"/>
      <c r="P25" s="153"/>
      <c r="Q25" s="174"/>
      <c r="R25" s="121"/>
      <c r="S25" s="28"/>
      <c r="T25" s="112"/>
      <c r="U25" s="169"/>
      <c r="V25" s="258"/>
      <c r="W25" s="437"/>
      <c r="X25" s="133"/>
    </row>
    <row r="26" spans="1:24" s="33" customFormat="1" ht="17.45" customHeight="1" x14ac:dyDescent="0.15">
      <c r="A26" s="650"/>
      <c r="B26" s="148"/>
      <c r="C26" s="398"/>
      <c r="D26" s="318"/>
      <c r="E26" s="506"/>
      <c r="F26" s="506"/>
      <c r="G26" s="507"/>
      <c r="H26" s="522"/>
      <c r="I26" s="522"/>
      <c r="J26" s="523"/>
      <c r="K26" s="112"/>
      <c r="L26" s="121"/>
      <c r="M26" s="193"/>
      <c r="N26" s="112"/>
      <c r="O26" s="124"/>
      <c r="P26" s="152"/>
      <c r="Q26" s="112"/>
      <c r="R26" s="114"/>
      <c r="S26" s="28"/>
      <c r="T26" s="112"/>
      <c r="U26" s="169"/>
      <c r="V26" s="80"/>
      <c r="W26" s="181"/>
      <c r="X26" s="180"/>
    </row>
    <row r="27" spans="1:24" s="33" customFormat="1" ht="17.45" customHeight="1" x14ac:dyDescent="0.15">
      <c r="A27" s="650"/>
      <c r="B27" s="431"/>
      <c r="C27" s="434"/>
      <c r="D27" s="435"/>
      <c r="E27" s="577"/>
      <c r="F27" s="577"/>
      <c r="G27" s="578"/>
      <c r="H27" s="522"/>
      <c r="I27" s="522"/>
      <c r="J27" s="523"/>
      <c r="K27" s="112"/>
      <c r="L27" s="121"/>
      <c r="M27" s="193"/>
      <c r="N27" s="112"/>
      <c r="O27" s="124"/>
      <c r="P27" s="152"/>
      <c r="Q27" s="112"/>
      <c r="R27" s="114"/>
      <c r="S27" s="28"/>
      <c r="T27" s="112"/>
      <c r="U27" s="169"/>
      <c r="V27" s="80"/>
      <c r="W27" s="181"/>
      <c r="X27" s="180"/>
    </row>
    <row r="28" spans="1:24" s="33" customFormat="1" ht="17.45" customHeight="1" x14ac:dyDescent="0.15">
      <c r="A28" s="650"/>
      <c r="B28" s="148"/>
      <c r="C28" s="417"/>
      <c r="D28" s="318"/>
      <c r="E28" s="506"/>
      <c r="F28" s="506"/>
      <c r="G28" s="507"/>
      <c r="H28" s="522"/>
      <c r="I28" s="522"/>
      <c r="J28" s="523"/>
      <c r="K28" s="112"/>
      <c r="L28" s="114"/>
      <c r="M28" s="193"/>
      <c r="N28" s="112"/>
      <c r="O28" s="124"/>
      <c r="P28" s="152"/>
      <c r="Q28" s="112"/>
      <c r="R28" s="114"/>
      <c r="S28" s="28"/>
      <c r="T28" s="112"/>
      <c r="U28" s="169"/>
      <c r="V28" s="53"/>
      <c r="W28" s="112"/>
      <c r="X28" s="114"/>
    </row>
    <row r="29" spans="1:24" s="33" customFormat="1" ht="17.45" customHeight="1" thickBot="1" x14ac:dyDescent="0.2">
      <c r="A29" s="651"/>
      <c r="B29" s="148"/>
      <c r="C29" s="310"/>
      <c r="D29" s="316"/>
      <c r="E29" s="506"/>
      <c r="F29" s="506"/>
      <c r="G29" s="507"/>
      <c r="H29" s="522"/>
      <c r="I29" s="522"/>
      <c r="J29" s="523"/>
      <c r="K29" s="112"/>
      <c r="L29" s="114"/>
      <c r="M29" s="193"/>
      <c r="N29" s="112"/>
      <c r="O29" s="124"/>
      <c r="P29" s="152"/>
      <c r="Q29" s="112"/>
      <c r="R29" s="114"/>
      <c r="S29" s="28"/>
      <c r="T29" s="112"/>
      <c r="U29" s="169"/>
      <c r="V29" s="53"/>
      <c r="W29" s="112"/>
      <c r="X29" s="114"/>
    </row>
    <row r="30" spans="1:24" s="139" customFormat="1" ht="17.45" customHeight="1" thickTop="1" x14ac:dyDescent="0.15">
      <c r="A30" s="140">
        <f>SUM(C30,K30,N30,Q30,T30,W30)</f>
        <v>11190</v>
      </c>
      <c r="B30" s="141" t="s">
        <v>139</v>
      </c>
      <c r="C30" s="298">
        <f>SUM(C21:C25)</f>
        <v>9310</v>
      </c>
      <c r="D30" s="299">
        <f>SUM(D21:D25)</f>
        <v>0</v>
      </c>
      <c r="E30" s="610"/>
      <c r="F30" s="610"/>
      <c r="G30" s="611"/>
      <c r="H30" s="565" t="s">
        <v>139</v>
      </c>
      <c r="I30" s="565"/>
      <c r="J30" s="566"/>
      <c r="K30" s="266">
        <f>SUM(K21:K28)</f>
        <v>290</v>
      </c>
      <c r="L30" s="269">
        <f>SUM(L21:L28)</f>
        <v>0</v>
      </c>
      <c r="M30" s="143" t="s">
        <v>139</v>
      </c>
      <c r="N30" s="266">
        <f>SUM(N21:N28)</f>
        <v>1090</v>
      </c>
      <c r="O30" s="271">
        <f>SUM(O21:O28)</f>
        <v>0</v>
      </c>
      <c r="P30" s="142" t="s">
        <v>139</v>
      </c>
      <c r="Q30" s="266">
        <f>SUM(Q21:Q28)</f>
        <v>0</v>
      </c>
      <c r="R30" s="269">
        <f>SUM(R21:R28)</f>
        <v>0</v>
      </c>
      <c r="S30" s="144"/>
      <c r="T30" s="108"/>
      <c r="U30" s="145"/>
      <c r="V30" s="142" t="s">
        <v>139</v>
      </c>
      <c r="W30" s="266">
        <f>SUM(W22:W28)</f>
        <v>500</v>
      </c>
      <c r="X30" s="269">
        <f>SUM(X21:X28)</f>
        <v>0</v>
      </c>
    </row>
    <row r="31" spans="1:24" s="33" customFormat="1" ht="17.45" hidden="1" customHeight="1" x14ac:dyDescent="0.15">
      <c r="A31" s="5"/>
      <c r="B31" s="70"/>
      <c r="C31" s="300"/>
      <c r="D31" s="300"/>
      <c r="E31" s="72"/>
      <c r="F31" s="72"/>
      <c r="G31" s="73"/>
      <c r="H31" s="72"/>
      <c r="I31" s="72"/>
      <c r="J31" s="72"/>
      <c r="K31" s="158"/>
      <c r="L31" s="158"/>
      <c r="M31" s="70"/>
      <c r="N31" s="158"/>
      <c r="O31" s="159"/>
      <c r="P31" s="72"/>
      <c r="Q31" s="158"/>
      <c r="R31" s="158"/>
      <c r="S31" s="6"/>
      <c r="T31" s="158"/>
      <c r="U31" s="159"/>
      <c r="V31" s="72"/>
      <c r="W31" s="158"/>
      <c r="X31" s="158"/>
    </row>
    <row r="32" spans="1:24" s="33" customFormat="1" ht="17.45" customHeight="1" x14ac:dyDescent="0.15">
      <c r="A32" s="649" t="s">
        <v>136</v>
      </c>
      <c r="B32" s="147" t="s">
        <v>103</v>
      </c>
      <c r="C32" s="308">
        <v>1390</v>
      </c>
      <c r="D32" s="309"/>
      <c r="E32" s="612" t="s">
        <v>155</v>
      </c>
      <c r="F32" s="612"/>
      <c r="G32" s="613"/>
      <c r="H32" s="531" t="s">
        <v>103</v>
      </c>
      <c r="I32" s="531"/>
      <c r="J32" s="532"/>
      <c r="K32" s="110" t="s">
        <v>244</v>
      </c>
      <c r="L32" s="421"/>
      <c r="M32" s="147"/>
      <c r="N32" s="395"/>
      <c r="O32" s="397"/>
      <c r="P32" s="147"/>
      <c r="Q32" s="174"/>
      <c r="R32" s="421"/>
      <c r="S32" s="26"/>
      <c r="T32" s="206"/>
      <c r="U32" s="173"/>
      <c r="V32" s="85"/>
      <c r="W32" s="172"/>
      <c r="X32" s="211"/>
    </row>
    <row r="33" spans="1:26" s="33" customFormat="1" ht="17.45" customHeight="1" x14ac:dyDescent="0.15">
      <c r="A33" s="650"/>
      <c r="B33" s="148" t="s">
        <v>104</v>
      </c>
      <c r="C33" s="310">
        <v>3180</v>
      </c>
      <c r="D33" s="311"/>
      <c r="E33" s="506" t="s">
        <v>106</v>
      </c>
      <c r="F33" s="506"/>
      <c r="G33" s="507"/>
      <c r="H33" s="522" t="s">
        <v>243</v>
      </c>
      <c r="I33" s="522"/>
      <c r="J33" s="523"/>
      <c r="K33" s="112">
        <v>230</v>
      </c>
      <c r="L33" s="113"/>
      <c r="M33" s="193"/>
      <c r="N33" s="130"/>
      <c r="O33" s="161"/>
      <c r="P33" s="153"/>
      <c r="Q33" s="174"/>
      <c r="R33" s="120"/>
      <c r="S33" s="28"/>
      <c r="T33" s="130"/>
      <c r="U33" s="168"/>
      <c r="V33" s="76"/>
      <c r="W33" s="183"/>
      <c r="X33" s="186"/>
    </row>
    <row r="34" spans="1:26" s="33" customFormat="1" ht="17.45" customHeight="1" x14ac:dyDescent="0.15">
      <c r="A34" s="650"/>
      <c r="B34" s="148" t="s">
        <v>143</v>
      </c>
      <c r="C34" s="398" t="s">
        <v>299</v>
      </c>
      <c r="D34" s="318"/>
      <c r="E34" s="506"/>
      <c r="F34" s="506"/>
      <c r="G34" s="507"/>
      <c r="H34" s="522"/>
      <c r="I34" s="522"/>
      <c r="J34" s="523"/>
      <c r="K34" s="112"/>
      <c r="L34" s="121"/>
      <c r="M34" s="193"/>
      <c r="N34" s="130"/>
      <c r="O34" s="161"/>
      <c r="P34" s="200"/>
      <c r="Q34" s="130"/>
      <c r="R34" s="131"/>
      <c r="S34" s="28"/>
      <c r="T34" s="130"/>
      <c r="U34" s="168"/>
      <c r="V34" s="76"/>
      <c r="W34" s="174"/>
      <c r="X34" s="186"/>
    </row>
    <row r="35" spans="1:26" s="33" customFormat="1" ht="17.45" customHeight="1" x14ac:dyDescent="0.15">
      <c r="A35" s="650"/>
      <c r="B35" s="148"/>
      <c r="C35" s="432"/>
      <c r="D35" s="433"/>
      <c r="E35" s="506"/>
      <c r="F35" s="506"/>
      <c r="G35" s="507"/>
      <c r="H35" s="522"/>
      <c r="I35" s="522"/>
      <c r="J35" s="523"/>
      <c r="K35" s="112"/>
      <c r="L35" s="121"/>
      <c r="M35" s="193"/>
      <c r="N35" s="130"/>
      <c r="O35" s="161"/>
      <c r="P35" s="156"/>
      <c r="Q35" s="130"/>
      <c r="R35" s="131"/>
      <c r="S35" s="28"/>
      <c r="T35" s="175"/>
      <c r="U35" s="168"/>
      <c r="V35" s="76"/>
      <c r="W35" s="174"/>
      <c r="X35" s="186"/>
      <c r="Z35" s="38"/>
    </row>
    <row r="36" spans="1:26" s="33" customFormat="1" ht="17.45" customHeight="1" x14ac:dyDescent="0.15">
      <c r="A36" s="650"/>
      <c r="B36" s="193"/>
      <c r="C36" s="310"/>
      <c r="D36" s="318"/>
      <c r="E36" s="667"/>
      <c r="F36" s="668"/>
      <c r="G36" s="669"/>
      <c r="H36" s="678"/>
      <c r="I36" s="678"/>
      <c r="J36" s="679"/>
      <c r="K36" s="112"/>
      <c r="L36" s="114"/>
      <c r="M36" s="193"/>
      <c r="N36" s="112"/>
      <c r="O36" s="124"/>
      <c r="P36" s="152"/>
      <c r="Q36" s="112"/>
      <c r="R36" s="114"/>
      <c r="S36" s="28"/>
      <c r="T36" s="174"/>
      <c r="U36" s="169"/>
      <c r="V36" s="53"/>
      <c r="W36" s="174"/>
      <c r="X36" s="187"/>
    </row>
    <row r="37" spans="1:26" s="33" customFormat="1" ht="17.45" customHeight="1" x14ac:dyDescent="0.15">
      <c r="A37" s="650"/>
      <c r="B37" s="193"/>
      <c r="C37" s="310"/>
      <c r="D37" s="318"/>
      <c r="E37" s="667"/>
      <c r="F37" s="668"/>
      <c r="G37" s="669"/>
      <c r="H37" s="654"/>
      <c r="I37" s="654"/>
      <c r="J37" s="655"/>
      <c r="K37" s="112"/>
      <c r="L37" s="114"/>
      <c r="M37" s="193"/>
      <c r="N37" s="112"/>
      <c r="O37" s="124"/>
      <c r="P37" s="152"/>
      <c r="Q37" s="112"/>
      <c r="R37" s="114"/>
      <c r="S37" s="28"/>
      <c r="T37" s="174"/>
      <c r="U37" s="169"/>
      <c r="V37" s="53"/>
      <c r="W37" s="174"/>
      <c r="X37" s="187"/>
    </row>
    <row r="38" spans="1:26" s="33" customFormat="1" ht="17.45" customHeight="1" thickBot="1" x14ac:dyDescent="0.2">
      <c r="A38" s="651"/>
      <c r="B38" s="196"/>
      <c r="C38" s="319"/>
      <c r="D38" s="320"/>
      <c r="E38" s="664"/>
      <c r="F38" s="665"/>
      <c r="G38" s="666"/>
      <c r="H38" s="654"/>
      <c r="I38" s="654"/>
      <c r="J38" s="655"/>
      <c r="K38" s="115"/>
      <c r="L38" s="116"/>
      <c r="M38" s="198"/>
      <c r="N38" s="115"/>
      <c r="O38" s="125"/>
      <c r="P38" s="201"/>
      <c r="Q38" s="115"/>
      <c r="R38" s="116"/>
      <c r="S38" s="30"/>
      <c r="T38" s="207"/>
      <c r="U38" s="208"/>
      <c r="V38" s="83"/>
      <c r="W38" s="207"/>
      <c r="X38" s="212"/>
    </row>
    <row r="39" spans="1:26" s="139" customFormat="1" ht="17.45" customHeight="1" thickTop="1" x14ac:dyDescent="0.15">
      <c r="A39" s="140">
        <f>SUM(C39,K39,N39,Q39)</f>
        <v>4800</v>
      </c>
      <c r="B39" s="141" t="s">
        <v>139</v>
      </c>
      <c r="C39" s="298">
        <f>SUM(C32:C34)</f>
        <v>4570</v>
      </c>
      <c r="D39" s="299">
        <f>SUM(D32:D34)</f>
        <v>0</v>
      </c>
      <c r="E39" s="610"/>
      <c r="F39" s="610"/>
      <c r="G39" s="611"/>
      <c r="H39" s="565" t="s">
        <v>139</v>
      </c>
      <c r="I39" s="565"/>
      <c r="J39" s="566"/>
      <c r="K39" s="266">
        <f>SUM(K32:K36)</f>
        <v>230</v>
      </c>
      <c r="L39" s="269">
        <f>SUM(L32:L34)</f>
        <v>0</v>
      </c>
      <c r="M39" s="143" t="s">
        <v>139</v>
      </c>
      <c r="N39" s="266">
        <f>SUM(N32:N36)</f>
        <v>0</v>
      </c>
      <c r="O39" s="271">
        <f>SUM(O32)</f>
        <v>0</v>
      </c>
      <c r="P39" s="142" t="s">
        <v>139</v>
      </c>
      <c r="Q39" s="266">
        <f>SUM(Q32:Q36)</f>
        <v>0</v>
      </c>
      <c r="R39" s="269">
        <f>SUM(R32:R36)</f>
        <v>0</v>
      </c>
      <c r="S39" s="144"/>
      <c r="T39" s="108"/>
      <c r="U39" s="145"/>
      <c r="V39" s="142"/>
      <c r="W39" s="108"/>
      <c r="X39" s="117"/>
    </row>
    <row r="40" spans="1:26" s="33" customFormat="1" ht="17.45" hidden="1" customHeight="1" x14ac:dyDescent="0.15">
      <c r="A40" s="5"/>
      <c r="B40" s="70"/>
      <c r="C40" s="300"/>
      <c r="D40" s="300"/>
      <c r="E40" s="72"/>
      <c r="F40" s="72"/>
      <c r="G40" s="73"/>
      <c r="H40" s="72"/>
      <c r="I40" s="72"/>
      <c r="J40" s="72"/>
      <c r="K40" s="158"/>
      <c r="L40" s="158"/>
      <c r="M40" s="70"/>
      <c r="N40" s="158"/>
      <c r="O40" s="159"/>
      <c r="P40" s="72"/>
      <c r="Q40" s="158"/>
      <c r="R40" s="158"/>
      <c r="S40" s="6"/>
      <c r="T40" s="158"/>
      <c r="U40" s="159"/>
      <c r="V40" s="72"/>
      <c r="W40" s="158"/>
      <c r="X40" s="158"/>
    </row>
    <row r="41" spans="1:26" s="33" customFormat="1" ht="17.45" customHeight="1" x14ac:dyDescent="0.15">
      <c r="A41" s="614" t="s">
        <v>135</v>
      </c>
      <c r="B41" s="672" t="s">
        <v>105</v>
      </c>
      <c r="C41" s="673">
        <v>1780</v>
      </c>
      <c r="D41" s="674"/>
      <c r="E41" s="658" t="s">
        <v>304</v>
      </c>
      <c r="F41" s="659"/>
      <c r="G41" s="660"/>
      <c r="H41" s="567" t="s">
        <v>105</v>
      </c>
      <c r="I41" s="567"/>
      <c r="J41" s="568"/>
      <c r="K41" s="118">
        <v>140</v>
      </c>
      <c r="L41" s="119"/>
      <c r="M41" s="68"/>
      <c r="N41" s="118"/>
      <c r="O41" s="170"/>
      <c r="P41" s="154"/>
      <c r="Q41" s="205"/>
      <c r="R41" s="423"/>
      <c r="S41" s="45"/>
      <c r="T41" s="205"/>
      <c r="U41" s="176"/>
      <c r="V41" s="75"/>
      <c r="W41" s="213"/>
      <c r="X41" s="185"/>
    </row>
    <row r="42" spans="1:26" s="33" customFormat="1" ht="17.45" customHeight="1" x14ac:dyDescent="0.15">
      <c r="A42" s="608"/>
      <c r="B42" s="623"/>
      <c r="C42" s="625"/>
      <c r="D42" s="627"/>
      <c r="E42" s="675" t="s">
        <v>303</v>
      </c>
      <c r="F42" s="676"/>
      <c r="G42" s="677"/>
      <c r="H42" s="656"/>
      <c r="I42" s="656"/>
      <c r="J42" s="657"/>
      <c r="K42" s="112"/>
      <c r="L42" s="114"/>
      <c r="M42" s="67"/>
      <c r="N42" s="112"/>
      <c r="O42" s="169"/>
      <c r="P42" s="194"/>
      <c r="Q42" s="130"/>
      <c r="R42" s="131"/>
      <c r="S42" s="34"/>
      <c r="T42" s="130"/>
      <c r="U42" s="168"/>
      <c r="V42" s="53"/>
      <c r="W42" s="174"/>
      <c r="X42" s="187"/>
    </row>
    <row r="43" spans="1:26" s="33" customFormat="1" ht="32.25" customHeight="1" x14ac:dyDescent="0.15">
      <c r="A43" s="608"/>
      <c r="B43" s="336" t="s">
        <v>158</v>
      </c>
      <c r="C43" s="310">
        <v>1520</v>
      </c>
      <c r="D43" s="311"/>
      <c r="E43" s="661" t="s">
        <v>305</v>
      </c>
      <c r="F43" s="662"/>
      <c r="G43" s="663"/>
      <c r="H43" s="522"/>
      <c r="I43" s="522"/>
      <c r="J43" s="523"/>
      <c r="K43" s="112"/>
      <c r="L43" s="114"/>
      <c r="M43" s="67"/>
      <c r="N43" s="112"/>
      <c r="O43" s="169"/>
      <c r="P43" s="152"/>
      <c r="Q43" s="112"/>
      <c r="R43" s="114"/>
      <c r="S43" s="28"/>
      <c r="T43" s="112"/>
      <c r="U43" s="169"/>
      <c r="V43" s="53"/>
      <c r="W43" s="112"/>
      <c r="X43" s="187"/>
    </row>
    <row r="44" spans="1:26" s="33" customFormat="1" ht="17.45" customHeight="1" x14ac:dyDescent="0.15">
      <c r="A44" s="608"/>
      <c r="B44" s="193"/>
      <c r="C44" s="310"/>
      <c r="D44" s="318"/>
      <c r="E44" s="670"/>
      <c r="F44" s="559"/>
      <c r="G44" s="671"/>
      <c r="H44" s="522"/>
      <c r="I44" s="522"/>
      <c r="J44" s="523"/>
      <c r="K44" s="112"/>
      <c r="L44" s="114"/>
      <c r="M44" s="67"/>
      <c r="N44" s="112"/>
      <c r="O44" s="169"/>
      <c r="P44" s="152"/>
      <c r="Q44" s="112"/>
      <c r="R44" s="114"/>
      <c r="S44" s="28"/>
      <c r="T44" s="112"/>
      <c r="U44" s="169"/>
      <c r="V44" s="53"/>
      <c r="W44" s="112"/>
      <c r="X44" s="187"/>
    </row>
    <row r="45" spans="1:26" s="33" customFormat="1" ht="17.45" customHeight="1" thickBot="1" x14ac:dyDescent="0.2">
      <c r="A45" s="608"/>
      <c r="B45" s="193"/>
      <c r="C45" s="317"/>
      <c r="D45" s="316"/>
      <c r="E45" s="506"/>
      <c r="F45" s="506"/>
      <c r="G45" s="507"/>
      <c r="H45" s="522"/>
      <c r="I45" s="522"/>
      <c r="J45" s="523"/>
      <c r="K45" s="112"/>
      <c r="L45" s="114"/>
      <c r="M45" s="67"/>
      <c r="N45" s="112"/>
      <c r="O45" s="169"/>
      <c r="P45" s="152"/>
      <c r="Q45" s="112"/>
      <c r="R45" s="114"/>
      <c r="S45" s="28"/>
      <c r="T45" s="112"/>
      <c r="U45" s="169"/>
      <c r="V45" s="53"/>
      <c r="W45" s="112"/>
      <c r="X45" s="187"/>
    </row>
    <row r="46" spans="1:26" s="139" customFormat="1" ht="17.100000000000001" customHeight="1" thickTop="1" x14ac:dyDescent="0.15">
      <c r="A46" s="188">
        <f>SUM(C46,K46,N46,Q46,T46,W46)</f>
        <v>3440</v>
      </c>
      <c r="B46" s="189" t="s">
        <v>139</v>
      </c>
      <c r="C46" s="301">
        <f>SUM(C41:C45)</f>
        <v>3300</v>
      </c>
      <c r="D46" s="302">
        <f>SUM(D41:D43)</f>
        <v>0</v>
      </c>
      <c r="E46" s="628"/>
      <c r="F46" s="628"/>
      <c r="G46" s="629"/>
      <c r="H46" s="630" t="s">
        <v>139</v>
      </c>
      <c r="I46" s="630"/>
      <c r="J46" s="631"/>
      <c r="K46" s="268">
        <f>SUM(K41:K45)</f>
        <v>140</v>
      </c>
      <c r="L46" s="270">
        <f>SUM(L41)</f>
        <v>0</v>
      </c>
      <c r="M46" s="191"/>
      <c r="N46" s="163"/>
      <c r="O46" s="171"/>
      <c r="P46" s="190" t="s">
        <v>139</v>
      </c>
      <c r="Q46" s="268">
        <f>SUM(Q41:Q45)</f>
        <v>0</v>
      </c>
      <c r="R46" s="270">
        <f>SUM(R41)</f>
        <v>0</v>
      </c>
      <c r="S46" s="192"/>
      <c r="T46" s="163"/>
      <c r="U46" s="177"/>
      <c r="V46" s="190"/>
      <c r="W46" s="163"/>
      <c r="X46" s="164"/>
    </row>
    <row r="47" spans="1:26" ht="17.100000000000001" customHeight="1" x14ac:dyDescent="0.15">
      <c r="A47" s="35"/>
      <c r="B47" s="35"/>
      <c r="C47" s="306"/>
      <c r="D47" s="306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579" t="str">
        <f>市郡別!R35</f>
        <v>2024年12月現在</v>
      </c>
      <c r="X47" s="579"/>
    </row>
    <row r="48" spans="1:26" ht="17.45" customHeight="1" x14ac:dyDescent="0.15">
      <c r="A48" s="35"/>
      <c r="B48" s="35"/>
      <c r="C48" s="306"/>
      <c r="D48" s="306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3:4" ht="17.45" customHeight="1" x14ac:dyDescent="0.15">
      <c r="C49" s="307"/>
      <c r="D49" s="307"/>
    </row>
    <row r="50" spans="3:4" ht="17.45" customHeight="1" x14ac:dyDescent="0.15">
      <c r="C50" s="307"/>
      <c r="D50" s="307"/>
    </row>
    <row r="51" spans="3:4" ht="17.45" customHeight="1" x14ac:dyDescent="0.15">
      <c r="C51" s="307"/>
      <c r="D51" s="307"/>
    </row>
  </sheetData>
  <sheetProtection algorithmName="SHA-512" hashValue="ZvgqFJKq/Jzid4eMGIfCJpAUrhcGulBOiZcHP+1FTX5E5X3hBbUAyXMEC/BqNEoXOPbH3LZWNHEgdYNidehNRw==" saltValue="1WwuUKAZvfmWbEjw4INbaw==" spinCount="100000" sheet="1" selectLockedCells="1"/>
  <mergeCells count="102">
    <mergeCell ref="W47:X47"/>
    <mergeCell ref="A21:A29"/>
    <mergeCell ref="E36:G36"/>
    <mergeCell ref="E37:G37"/>
    <mergeCell ref="E44:G44"/>
    <mergeCell ref="B41:B42"/>
    <mergeCell ref="C41:C42"/>
    <mergeCell ref="D41:D42"/>
    <mergeCell ref="E27:G27"/>
    <mergeCell ref="E21:G21"/>
    <mergeCell ref="E22:G22"/>
    <mergeCell ref="E33:G33"/>
    <mergeCell ref="E42:G42"/>
    <mergeCell ref="E32:G32"/>
    <mergeCell ref="H32:J32"/>
    <mergeCell ref="H44:J44"/>
    <mergeCell ref="A32:A38"/>
    <mergeCell ref="A41:A45"/>
    <mergeCell ref="H43:J43"/>
    <mergeCell ref="H34:J34"/>
    <mergeCell ref="H36:J36"/>
    <mergeCell ref="H37:J37"/>
    <mergeCell ref="H38:J38"/>
    <mergeCell ref="H45:J45"/>
    <mergeCell ref="H42:J42"/>
    <mergeCell ref="E46:G46"/>
    <mergeCell ref="E23:G23"/>
    <mergeCell ref="E24:G24"/>
    <mergeCell ref="E28:G28"/>
    <mergeCell ref="E39:G39"/>
    <mergeCell ref="E34:G34"/>
    <mergeCell ref="E41:G41"/>
    <mergeCell ref="E45:G45"/>
    <mergeCell ref="H46:J46"/>
    <mergeCell ref="E26:G26"/>
    <mergeCell ref="E30:G30"/>
    <mergeCell ref="E25:G25"/>
    <mergeCell ref="E43:G43"/>
    <mergeCell ref="E35:G35"/>
    <mergeCell ref="H29:J29"/>
    <mergeCell ref="H26:J26"/>
    <mergeCell ref="H30:J30"/>
    <mergeCell ref="E38:G38"/>
    <mergeCell ref="H39:J39"/>
    <mergeCell ref="H41:J41"/>
    <mergeCell ref="H27:J27"/>
    <mergeCell ref="H25:J25"/>
    <mergeCell ref="H28:J28"/>
    <mergeCell ref="H6:J6"/>
    <mergeCell ref="H16:J16"/>
    <mergeCell ref="H8:J8"/>
    <mergeCell ref="H9:J9"/>
    <mergeCell ref="H15:J15"/>
    <mergeCell ref="H24:J24"/>
    <mergeCell ref="H22:J22"/>
    <mergeCell ref="H23:J23"/>
    <mergeCell ref="H19:J19"/>
    <mergeCell ref="H21:J21"/>
    <mergeCell ref="T1:X1"/>
    <mergeCell ref="T2:X2"/>
    <mergeCell ref="V4:X4"/>
    <mergeCell ref="P4:R4"/>
    <mergeCell ref="S4:U4"/>
    <mergeCell ref="M4:O4"/>
    <mergeCell ref="N1:S1"/>
    <mergeCell ref="F2:J2"/>
    <mergeCell ref="K2:L2"/>
    <mergeCell ref="N2:S2"/>
    <mergeCell ref="H35:J35"/>
    <mergeCell ref="A1:E1"/>
    <mergeCell ref="A4:A5"/>
    <mergeCell ref="B4:G4"/>
    <mergeCell ref="E5:G5"/>
    <mergeCell ref="F1:L1"/>
    <mergeCell ref="H5:J5"/>
    <mergeCell ref="H4:L4"/>
    <mergeCell ref="A2:E2"/>
    <mergeCell ref="E6:G6"/>
    <mergeCell ref="A6:A18"/>
    <mergeCell ref="E18:G18"/>
    <mergeCell ref="E10:G10"/>
    <mergeCell ref="E12:G12"/>
    <mergeCell ref="E13:G13"/>
    <mergeCell ref="E15:G15"/>
    <mergeCell ref="E11:G11"/>
    <mergeCell ref="E17:G17"/>
    <mergeCell ref="E19:G19"/>
    <mergeCell ref="E29:G29"/>
    <mergeCell ref="E16:G16"/>
    <mergeCell ref="H18:J18"/>
    <mergeCell ref="E14:G14"/>
    <mergeCell ref="H10:J10"/>
    <mergeCell ref="E7:G7"/>
    <mergeCell ref="H13:J13"/>
    <mergeCell ref="E8:G8"/>
    <mergeCell ref="E9:G9"/>
    <mergeCell ref="H7:J7"/>
    <mergeCell ref="H14:J14"/>
    <mergeCell ref="H12:J12"/>
    <mergeCell ref="H17:J17"/>
    <mergeCell ref="H33:J33"/>
    <mergeCell ref="H11:J11"/>
  </mergeCells>
  <phoneticPr fontId="2"/>
  <dataValidations count="2">
    <dataValidation type="whole" operator="lessThanOrEqual" allowBlank="1" showInputMessage="1" showErrorMessage="1" sqref="D36:D37" xr:uid="{00000000-0002-0000-0300-000000000000}">
      <formula1>C36</formula1>
    </dataValidation>
    <dataValidation type="decimal" operator="lessThanOrEqual" allowBlank="1" showInputMessage="1" showErrorMessage="1" sqref="L6 L8:L9 L12 L14 D6:D17 D21:D28 O12 O14 R8 R14 X12 L22 L24:L25 R25 O22 X22 L32:L34 O32 D41:D43 L41 R41 R32:R33 U8 D32:D35" xr:uid="{00000000-0002-0000-0300-000001000000}">
      <formula1>C6</formula1>
    </dataValidation>
  </dataValidations>
  <printOptions horizontalCentered="1" verticalCentered="1"/>
  <pageMargins left="0.27559055118110237" right="0.23622047244094491" top="0.51181102362204722" bottom="0.31496062992125984" header="0.31496062992125984" footer="0.11811023622047245"/>
  <pageSetup paperSize="9" scale="72" orientation="landscape" r:id="rId1"/>
  <headerFooter alignWithMargins="0">
    <oddHeader>&amp;C&amp;"ＭＳ Ｐゴシック,太字"徳 島 県　折 込 部 数 表</oddHeader>
    <oddFooter>&amp;L&amp;9※印は合売店です。他紙(読売･朝日･毎日･産経･日経)を取り扱っている販売店についてはその部数を含めております。&amp;R&amp;9株式会社&amp;11 読宣四国　&amp;8TEL087(888)6133　FAX087(888)6130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</sheetPr>
  <dimension ref="A1:Y48"/>
  <sheetViews>
    <sheetView showZeros="0" zoomScale="66" zoomScaleNormal="66" zoomScaleSheetLayoutView="75" workbookViewId="0">
      <selection activeCell="D6" sqref="D6"/>
    </sheetView>
  </sheetViews>
  <sheetFormatPr defaultRowHeight="11.25" x14ac:dyDescent="0.15"/>
  <cols>
    <col min="1" max="1" width="7.625" style="36" customWidth="1"/>
    <col min="2" max="2" width="9.125" style="36" customWidth="1"/>
    <col min="3" max="3" width="10.625" style="36" customWidth="1"/>
    <col min="4" max="4" width="11.625" style="36" customWidth="1"/>
    <col min="5" max="5" width="15.625" style="36" customWidth="1"/>
    <col min="6" max="6" width="9.875" style="36" customWidth="1"/>
    <col min="7" max="7" width="6.25" style="36" customWidth="1"/>
    <col min="8" max="10" width="3.875" style="36" customWidth="1"/>
    <col min="11" max="11" width="10.625" style="36" customWidth="1"/>
    <col min="12" max="12" width="11" style="36" customWidth="1"/>
    <col min="13" max="13" width="10.125" style="36" customWidth="1"/>
    <col min="14" max="14" width="10.625" style="36" customWidth="1"/>
    <col min="15" max="15" width="11.625" style="36" customWidth="1"/>
    <col min="16" max="16" width="9.125" style="36" customWidth="1"/>
    <col min="17" max="17" width="10.625" style="36" customWidth="1"/>
    <col min="18" max="18" width="11.125" style="36" customWidth="1"/>
    <col min="19" max="19" width="8.125" style="36" customWidth="1"/>
    <col min="20" max="20" width="8.625" style="36" customWidth="1"/>
    <col min="21" max="21" width="9.625" style="36" customWidth="1"/>
    <col min="22" max="22" width="11.125" style="36" customWidth="1"/>
    <col min="23" max="23" width="9.25" style="36" customWidth="1"/>
    <col min="24" max="24" width="11.125" style="36" customWidth="1"/>
    <col min="25" max="25" width="5.375" style="36" customWidth="1"/>
    <col min="26" max="16384" width="9" style="36"/>
  </cols>
  <sheetData>
    <row r="1" spans="1:25" s="64" customFormat="1" ht="22.5" customHeight="1" x14ac:dyDescent="0.15">
      <c r="A1" s="513" t="s">
        <v>13</v>
      </c>
      <c r="B1" s="558"/>
      <c r="C1" s="558"/>
      <c r="D1" s="558"/>
      <c r="E1" s="558"/>
      <c r="F1" s="511" t="s">
        <v>187</v>
      </c>
      <c r="G1" s="512"/>
      <c r="H1" s="512"/>
      <c r="I1" s="512"/>
      <c r="J1" s="512"/>
      <c r="K1" s="512"/>
      <c r="L1" s="513"/>
      <c r="M1" s="384" t="s">
        <v>188</v>
      </c>
      <c r="N1" s="543" t="s">
        <v>17</v>
      </c>
      <c r="O1" s="549"/>
      <c r="P1" s="549"/>
      <c r="Q1" s="549"/>
      <c r="R1" s="549"/>
      <c r="S1" s="550"/>
      <c r="T1" s="542" t="s">
        <v>16</v>
      </c>
      <c r="U1" s="542"/>
      <c r="V1" s="542"/>
      <c r="W1" s="542"/>
      <c r="X1" s="543"/>
    </row>
    <row r="2" spans="1:25" s="22" customFormat="1" ht="32.25" customHeight="1" x14ac:dyDescent="0.15">
      <c r="A2" s="717">
        <f>市郡別!A4</f>
        <v>0</v>
      </c>
      <c r="B2" s="718"/>
      <c r="C2" s="718"/>
      <c r="D2" s="718"/>
      <c r="E2" s="718"/>
      <c r="F2" s="524">
        <f>SUM(D19,L19,O19,R19,X19,D27,L27,O27,R27,X27)</f>
        <v>0</v>
      </c>
      <c r="G2" s="525"/>
      <c r="H2" s="525"/>
      <c r="I2" s="525"/>
      <c r="J2" s="525"/>
      <c r="K2" s="556">
        <f>市郡別!B4</f>
        <v>0</v>
      </c>
      <c r="L2" s="557"/>
      <c r="M2" s="370" t="str">
        <f>市郡別!サイズ2</f>
        <v>-</v>
      </c>
      <c r="N2" s="710">
        <f>市郡別!K4</f>
        <v>0</v>
      </c>
      <c r="O2" s="711"/>
      <c r="P2" s="711"/>
      <c r="Q2" s="711"/>
      <c r="R2" s="711"/>
      <c r="S2" s="712"/>
      <c r="T2" s="547">
        <f>市郡別!N4</f>
        <v>0</v>
      </c>
      <c r="U2" s="547"/>
      <c r="V2" s="547"/>
      <c r="W2" s="547"/>
      <c r="X2" s="548"/>
    </row>
    <row r="3" spans="1:25" s="20" customFormat="1" ht="13.5" customHeight="1" x14ac:dyDescent="0.15">
      <c r="A3" s="23"/>
      <c r="B3" s="23"/>
      <c r="C3" s="23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5" s="25" customFormat="1" ht="25.5" customHeight="1" x14ac:dyDescent="0.15">
      <c r="A4" s="530" t="s">
        <v>25</v>
      </c>
      <c r="B4" s="526" t="s">
        <v>26</v>
      </c>
      <c r="C4" s="508"/>
      <c r="D4" s="508"/>
      <c r="E4" s="508"/>
      <c r="F4" s="508"/>
      <c r="G4" s="527"/>
      <c r="H4" s="508" t="s">
        <v>18</v>
      </c>
      <c r="I4" s="508"/>
      <c r="J4" s="508"/>
      <c r="K4" s="508"/>
      <c r="L4" s="508"/>
      <c r="M4" s="551" t="s">
        <v>19</v>
      </c>
      <c r="N4" s="552"/>
      <c r="O4" s="553"/>
      <c r="P4" s="554" t="s">
        <v>20</v>
      </c>
      <c r="Q4" s="552"/>
      <c r="R4" s="555"/>
      <c r="S4" s="551" t="s">
        <v>21</v>
      </c>
      <c r="T4" s="552"/>
      <c r="U4" s="553"/>
      <c r="V4" s="508" t="s">
        <v>22</v>
      </c>
      <c r="W4" s="508"/>
      <c r="X4" s="508"/>
      <c r="Y4" s="65"/>
    </row>
    <row r="5" spans="1:25" s="20" customFormat="1" ht="23.25" customHeight="1" x14ac:dyDescent="0.15">
      <c r="A5" s="530"/>
      <c r="B5" s="259" t="s">
        <v>5</v>
      </c>
      <c r="C5" s="260" t="s">
        <v>4</v>
      </c>
      <c r="D5" s="260" t="s">
        <v>0</v>
      </c>
      <c r="E5" s="536" t="s">
        <v>40</v>
      </c>
      <c r="F5" s="536"/>
      <c r="G5" s="537"/>
      <c r="H5" s="509" t="s">
        <v>5</v>
      </c>
      <c r="I5" s="509"/>
      <c r="J5" s="510"/>
      <c r="K5" s="260" t="s">
        <v>4</v>
      </c>
      <c r="L5" s="262" t="s">
        <v>0</v>
      </c>
      <c r="M5" s="259" t="s">
        <v>5</v>
      </c>
      <c r="N5" s="260" t="s">
        <v>4</v>
      </c>
      <c r="O5" s="261" t="s">
        <v>0</v>
      </c>
      <c r="P5" s="263" t="s">
        <v>5</v>
      </c>
      <c r="Q5" s="260" t="s">
        <v>4</v>
      </c>
      <c r="R5" s="262" t="s">
        <v>0</v>
      </c>
      <c r="S5" s="259" t="s">
        <v>197</v>
      </c>
      <c r="T5" s="260" t="s">
        <v>4</v>
      </c>
      <c r="U5" s="261" t="s">
        <v>0</v>
      </c>
      <c r="V5" s="263" t="s">
        <v>5</v>
      </c>
      <c r="W5" s="260" t="s">
        <v>4</v>
      </c>
      <c r="X5" s="262" t="s">
        <v>0</v>
      </c>
    </row>
    <row r="6" spans="1:25" s="33" customFormat="1" ht="17.45" customHeight="1" x14ac:dyDescent="0.15">
      <c r="A6" s="682" t="s">
        <v>145</v>
      </c>
      <c r="B6" s="147" t="s">
        <v>115</v>
      </c>
      <c r="C6" s="340">
        <v>880</v>
      </c>
      <c r="D6" s="341"/>
      <c r="E6" s="719" t="s">
        <v>147</v>
      </c>
      <c r="F6" s="719"/>
      <c r="G6" s="720"/>
      <c r="H6" s="531"/>
      <c r="I6" s="531"/>
      <c r="J6" s="532"/>
      <c r="K6" s="229"/>
      <c r="L6" s="419"/>
      <c r="M6" s="339"/>
      <c r="N6" s="229"/>
      <c r="O6" s="273"/>
      <c r="P6" s="342"/>
      <c r="Q6" s="229"/>
      <c r="R6" s="290"/>
      <c r="S6" s="26"/>
      <c r="T6" s="229"/>
      <c r="U6" s="273"/>
      <c r="V6" s="343"/>
      <c r="W6" s="229"/>
      <c r="X6" s="290"/>
    </row>
    <row r="7" spans="1:25" s="33" customFormat="1" ht="17.45" customHeight="1" x14ac:dyDescent="0.15">
      <c r="A7" s="575"/>
      <c r="B7" s="148" t="s">
        <v>116</v>
      </c>
      <c r="C7" s="345">
        <v>1770</v>
      </c>
      <c r="D7" s="346"/>
      <c r="E7" s="685" t="s">
        <v>146</v>
      </c>
      <c r="F7" s="685"/>
      <c r="G7" s="686"/>
      <c r="H7" s="715"/>
      <c r="I7" s="715"/>
      <c r="J7" s="716"/>
      <c r="K7" s="248"/>
      <c r="L7" s="239"/>
      <c r="M7" s="148"/>
      <c r="N7" s="248"/>
      <c r="O7" s="348"/>
      <c r="P7" s="338"/>
      <c r="Q7" s="231"/>
      <c r="R7" s="294"/>
      <c r="S7" s="28"/>
      <c r="T7" s="231"/>
      <c r="U7" s="275"/>
      <c r="V7" s="347"/>
      <c r="W7" s="254"/>
      <c r="X7" s="291"/>
    </row>
    <row r="8" spans="1:25" s="33" customFormat="1" ht="17.45" customHeight="1" x14ac:dyDescent="0.15">
      <c r="A8" s="575"/>
      <c r="B8" s="621" t="s">
        <v>263</v>
      </c>
      <c r="C8" s="680">
        <v>1960</v>
      </c>
      <c r="D8" s="681"/>
      <c r="E8" s="723" t="s">
        <v>306</v>
      </c>
      <c r="F8" s="724"/>
      <c r="G8" s="725"/>
      <c r="H8" s="721"/>
      <c r="I8" s="721"/>
      <c r="J8" s="722"/>
      <c r="K8" s="231"/>
      <c r="L8" s="233"/>
      <c r="M8" s="344"/>
      <c r="N8" s="231"/>
      <c r="O8" s="348"/>
      <c r="P8" s="338"/>
      <c r="Q8" s="231"/>
      <c r="R8" s="294"/>
      <c r="S8" s="28"/>
      <c r="T8" s="231"/>
      <c r="U8" s="275"/>
      <c r="V8" s="347"/>
      <c r="W8" s="254"/>
      <c r="X8" s="291"/>
    </row>
    <row r="9" spans="1:25" s="33" customFormat="1" ht="35.1" customHeight="1" x14ac:dyDescent="0.15">
      <c r="A9" s="575"/>
      <c r="B9" s="621"/>
      <c r="C9" s="680"/>
      <c r="D9" s="681"/>
      <c r="E9" s="696" t="s">
        <v>307</v>
      </c>
      <c r="F9" s="696"/>
      <c r="G9" s="697"/>
      <c r="H9" s="687"/>
      <c r="I9" s="687"/>
      <c r="J9" s="688"/>
      <c r="K9" s="231"/>
      <c r="L9" s="233"/>
      <c r="M9" s="344"/>
      <c r="N9" s="231"/>
      <c r="O9" s="348"/>
      <c r="P9" s="338"/>
      <c r="Q9" s="231"/>
      <c r="R9" s="294"/>
      <c r="S9" s="28"/>
      <c r="T9" s="231"/>
      <c r="U9" s="275"/>
      <c r="V9" s="347"/>
      <c r="W9" s="254"/>
      <c r="X9" s="291"/>
    </row>
    <row r="10" spans="1:25" s="33" customFormat="1" ht="35.1" customHeight="1" x14ac:dyDescent="0.15">
      <c r="A10" s="575"/>
      <c r="B10" s="444" t="s">
        <v>265</v>
      </c>
      <c r="C10" s="446" t="s">
        <v>264</v>
      </c>
      <c r="D10" s="447"/>
      <c r="E10" s="747"/>
      <c r="F10" s="748"/>
      <c r="G10" s="749"/>
      <c r="H10" s="687"/>
      <c r="I10" s="687"/>
      <c r="J10" s="688"/>
      <c r="K10" s="231"/>
      <c r="L10" s="233"/>
      <c r="M10" s="344"/>
      <c r="N10" s="231"/>
      <c r="O10" s="348"/>
      <c r="P10" s="338"/>
      <c r="Q10" s="231"/>
      <c r="R10" s="294"/>
      <c r="S10" s="28"/>
      <c r="T10" s="231"/>
      <c r="U10" s="275"/>
      <c r="V10" s="347"/>
      <c r="W10" s="254"/>
      <c r="X10" s="291"/>
    </row>
    <row r="11" spans="1:25" s="33" customFormat="1" ht="17.25" customHeight="1" x14ac:dyDescent="0.15">
      <c r="A11" s="575"/>
      <c r="B11" s="444" t="s">
        <v>117</v>
      </c>
      <c r="C11" s="345">
        <v>2390</v>
      </c>
      <c r="D11" s="346"/>
      <c r="E11" s="685" t="s">
        <v>148</v>
      </c>
      <c r="F11" s="685"/>
      <c r="G11" s="686"/>
      <c r="H11" s="522" t="s">
        <v>294</v>
      </c>
      <c r="I11" s="522"/>
      <c r="J11" s="523"/>
      <c r="K11" s="231">
        <v>80</v>
      </c>
      <c r="L11" s="459"/>
      <c r="M11" s="148" t="s">
        <v>206</v>
      </c>
      <c r="N11" s="231">
        <v>340</v>
      </c>
      <c r="O11" s="241"/>
      <c r="P11" s="148" t="s">
        <v>206</v>
      </c>
      <c r="Q11" s="231">
        <v>400</v>
      </c>
      <c r="R11" s="459"/>
      <c r="S11" s="28"/>
      <c r="T11" s="231"/>
      <c r="U11" s="275"/>
      <c r="V11" s="216" t="s">
        <v>122</v>
      </c>
      <c r="W11" s="254">
        <v>250</v>
      </c>
      <c r="X11" s="349"/>
    </row>
    <row r="12" spans="1:25" s="33" customFormat="1" ht="17.25" customHeight="1" x14ac:dyDescent="0.15">
      <c r="A12" s="575"/>
      <c r="B12" s="148"/>
      <c r="C12" s="345"/>
      <c r="D12" s="350"/>
      <c r="E12" s="703"/>
      <c r="F12" s="704"/>
      <c r="G12" s="705"/>
      <c r="H12" s="713"/>
      <c r="I12" s="713"/>
      <c r="J12" s="714"/>
      <c r="K12" s="231"/>
      <c r="L12" s="233"/>
      <c r="M12" s="148"/>
      <c r="N12" s="231"/>
      <c r="O12" s="348"/>
      <c r="P12" s="153"/>
      <c r="Q12" s="231"/>
      <c r="R12" s="239"/>
      <c r="S12" s="28"/>
      <c r="T12" s="231"/>
      <c r="U12" s="275"/>
      <c r="V12" s="388"/>
      <c r="W12" s="248"/>
      <c r="X12" s="285"/>
    </row>
    <row r="13" spans="1:25" s="33" customFormat="1" ht="17.45" customHeight="1" x14ac:dyDescent="0.15">
      <c r="A13" s="575"/>
      <c r="B13" s="148" t="s">
        <v>118</v>
      </c>
      <c r="C13" s="345"/>
      <c r="D13" s="350"/>
      <c r="E13" s="685" t="s">
        <v>149</v>
      </c>
      <c r="F13" s="685"/>
      <c r="G13" s="686"/>
      <c r="H13" s="745"/>
      <c r="I13" s="745"/>
      <c r="J13" s="746"/>
      <c r="K13" s="248"/>
      <c r="L13" s="239"/>
      <c r="M13" s="148"/>
      <c r="N13" s="248"/>
      <c r="O13" s="348"/>
      <c r="P13" s="148"/>
      <c r="Q13" s="248"/>
      <c r="R13" s="348"/>
      <c r="S13" s="28"/>
      <c r="T13" s="231"/>
      <c r="U13" s="275"/>
      <c r="V13" s="388"/>
      <c r="W13" s="248"/>
      <c r="X13" s="285"/>
    </row>
    <row r="14" spans="1:25" s="33" customFormat="1" ht="17.45" customHeight="1" x14ac:dyDescent="0.15">
      <c r="A14" s="575"/>
      <c r="B14" s="148" t="s">
        <v>119</v>
      </c>
      <c r="C14" s="345">
        <v>910</v>
      </c>
      <c r="D14" s="346"/>
      <c r="E14" s="685" t="s">
        <v>152</v>
      </c>
      <c r="F14" s="685"/>
      <c r="G14" s="686"/>
      <c r="H14" s="687"/>
      <c r="I14" s="687"/>
      <c r="J14" s="688"/>
      <c r="K14" s="231"/>
      <c r="L14" s="233"/>
      <c r="M14" s="344"/>
      <c r="N14" s="252"/>
      <c r="O14" s="249"/>
      <c r="P14" s="338"/>
      <c r="Q14" s="231"/>
      <c r="R14" s="233"/>
      <c r="S14" s="28"/>
      <c r="T14" s="231"/>
      <c r="U14" s="275"/>
      <c r="V14" s="347"/>
      <c r="W14" s="254"/>
      <c r="X14" s="285"/>
    </row>
    <row r="15" spans="1:25" s="33" customFormat="1" ht="17.45" customHeight="1" x14ac:dyDescent="0.15">
      <c r="A15" s="575"/>
      <c r="B15" s="148" t="s">
        <v>120</v>
      </c>
      <c r="C15" s="352"/>
      <c r="D15" s="350"/>
      <c r="E15" s="685"/>
      <c r="F15" s="685"/>
      <c r="G15" s="686"/>
      <c r="H15" s="687"/>
      <c r="I15" s="687"/>
      <c r="J15" s="688"/>
      <c r="K15" s="231"/>
      <c r="L15" s="233"/>
      <c r="M15" s="344"/>
      <c r="N15" s="252"/>
      <c r="O15" s="249"/>
      <c r="P15" s="338"/>
      <c r="Q15" s="231"/>
      <c r="R15" s="233"/>
      <c r="S15" s="28"/>
      <c r="T15" s="231"/>
      <c r="U15" s="275"/>
      <c r="V15" s="347"/>
      <c r="W15" s="254"/>
      <c r="X15" s="285"/>
    </row>
    <row r="16" spans="1:25" s="33" customFormat="1" ht="17.45" customHeight="1" x14ac:dyDescent="0.15">
      <c r="A16" s="575"/>
      <c r="B16" s="148" t="s">
        <v>121</v>
      </c>
      <c r="C16" s="352"/>
      <c r="D16" s="350"/>
      <c r="E16" s="685" t="s">
        <v>153</v>
      </c>
      <c r="F16" s="685"/>
      <c r="G16" s="686"/>
      <c r="H16" s="687"/>
      <c r="I16" s="687"/>
      <c r="J16" s="688"/>
      <c r="K16" s="231"/>
      <c r="L16" s="233"/>
      <c r="M16" s="344"/>
      <c r="N16" s="252"/>
      <c r="O16" s="249"/>
      <c r="P16" s="338"/>
      <c r="Q16" s="231"/>
      <c r="R16" s="233"/>
      <c r="S16" s="28"/>
      <c r="T16" s="231"/>
      <c r="U16" s="275"/>
      <c r="V16" s="347"/>
      <c r="W16" s="254"/>
      <c r="X16" s="285"/>
    </row>
    <row r="17" spans="1:24" s="33" customFormat="1" ht="17.45" customHeight="1" x14ac:dyDescent="0.15">
      <c r="A17" s="575"/>
      <c r="B17" s="344"/>
      <c r="C17" s="352"/>
      <c r="D17" s="350"/>
      <c r="E17" s="685"/>
      <c r="F17" s="685"/>
      <c r="G17" s="686"/>
      <c r="H17" s="687"/>
      <c r="I17" s="687"/>
      <c r="J17" s="688"/>
      <c r="K17" s="254"/>
      <c r="L17" s="285"/>
      <c r="M17" s="344"/>
      <c r="N17" s="252"/>
      <c r="O17" s="249"/>
      <c r="P17" s="351"/>
      <c r="Q17" s="254"/>
      <c r="R17" s="285"/>
      <c r="S17" s="46"/>
      <c r="T17" s="254"/>
      <c r="U17" s="332"/>
      <c r="V17" s="347"/>
      <c r="W17" s="254"/>
      <c r="X17" s="285"/>
    </row>
    <row r="18" spans="1:24" s="33" customFormat="1" ht="17.45" customHeight="1" thickBot="1" x14ac:dyDescent="0.2">
      <c r="A18" s="575"/>
      <c r="B18" s="344"/>
      <c r="C18" s="352"/>
      <c r="D18" s="350"/>
      <c r="E18" s="685"/>
      <c r="F18" s="685"/>
      <c r="G18" s="686"/>
      <c r="H18" s="687"/>
      <c r="I18" s="687"/>
      <c r="J18" s="688"/>
      <c r="K18" s="231"/>
      <c r="L18" s="233"/>
      <c r="M18" s="344"/>
      <c r="N18" s="252"/>
      <c r="O18" s="249"/>
      <c r="P18" s="338"/>
      <c r="Q18" s="231"/>
      <c r="R18" s="233"/>
      <c r="S18" s="28"/>
      <c r="T18" s="231"/>
      <c r="U18" s="275"/>
      <c r="V18" s="353"/>
      <c r="W18" s="231"/>
      <c r="X18" s="233"/>
    </row>
    <row r="19" spans="1:24" s="139" customFormat="1" ht="17.45" customHeight="1" thickTop="1" x14ac:dyDescent="0.15">
      <c r="A19" s="321">
        <f>SUM(C19,K19,N19,Q19,T19,W19)</f>
        <v>8980</v>
      </c>
      <c r="B19" s="322" t="s">
        <v>139</v>
      </c>
      <c r="C19" s="378">
        <f>SUM(C6:C14)</f>
        <v>7910</v>
      </c>
      <c r="D19" s="379">
        <f>SUM(D6:D16)</f>
        <v>0</v>
      </c>
      <c r="E19" s="706"/>
      <c r="F19" s="706"/>
      <c r="G19" s="707"/>
      <c r="H19" s="708" t="s">
        <v>139</v>
      </c>
      <c r="I19" s="708"/>
      <c r="J19" s="709"/>
      <c r="K19" s="380">
        <f>SUM(K6:K18)</f>
        <v>80</v>
      </c>
      <c r="L19" s="381">
        <f>SUM(L6:L18)</f>
        <v>0</v>
      </c>
      <c r="M19" s="324" t="s">
        <v>139</v>
      </c>
      <c r="N19" s="380">
        <f>SUM(N6:N18)</f>
        <v>340</v>
      </c>
      <c r="O19" s="382">
        <f>SUM(O7:O13)</f>
        <v>0</v>
      </c>
      <c r="P19" s="323" t="s">
        <v>139</v>
      </c>
      <c r="Q19" s="380">
        <f>SUM(Q11:Q18)</f>
        <v>400</v>
      </c>
      <c r="R19" s="381">
        <f>SUM(R11:R18)</f>
        <v>0</v>
      </c>
      <c r="S19" s="325"/>
      <c r="T19" s="266"/>
      <c r="U19" s="280"/>
      <c r="V19" s="323" t="s">
        <v>139</v>
      </c>
      <c r="W19" s="380">
        <f>SUM(W6:W18)</f>
        <v>250</v>
      </c>
      <c r="X19" s="381">
        <f>SUM(X11:X13)</f>
        <v>0</v>
      </c>
    </row>
    <row r="20" spans="1:24" ht="17.45" customHeight="1" x14ac:dyDescent="0.15">
      <c r="A20" s="694" t="s">
        <v>154</v>
      </c>
      <c r="B20" s="441" t="s">
        <v>240</v>
      </c>
      <c r="C20" s="442">
        <v>1720</v>
      </c>
      <c r="D20" s="443"/>
      <c r="E20" s="750" t="s">
        <v>246</v>
      </c>
      <c r="F20" s="751"/>
      <c r="G20" s="752"/>
      <c r="H20" s="531" t="s">
        <v>240</v>
      </c>
      <c r="I20" s="531"/>
      <c r="J20" s="532"/>
      <c r="K20" s="229">
        <v>150</v>
      </c>
      <c r="L20" s="230"/>
      <c r="M20" s="339"/>
      <c r="N20" s="229"/>
      <c r="O20" s="247"/>
      <c r="P20" s="342"/>
      <c r="Q20" s="229"/>
      <c r="R20" s="284"/>
      <c r="S20" s="26"/>
      <c r="T20" s="229"/>
      <c r="U20" s="273"/>
      <c r="V20" s="27"/>
      <c r="W20" s="229"/>
      <c r="X20" s="284"/>
    </row>
    <row r="21" spans="1:24" ht="17.45" customHeight="1" x14ac:dyDescent="0.15">
      <c r="A21" s="695"/>
      <c r="B21" s="148" t="s">
        <v>123</v>
      </c>
      <c r="C21" s="354">
        <v>1080</v>
      </c>
      <c r="D21" s="355"/>
      <c r="E21" s="685" t="s">
        <v>126</v>
      </c>
      <c r="F21" s="685"/>
      <c r="G21" s="686"/>
      <c r="H21" s="522" t="s">
        <v>123</v>
      </c>
      <c r="I21" s="522"/>
      <c r="J21" s="523"/>
      <c r="K21" s="231">
        <v>210</v>
      </c>
      <c r="L21" s="232"/>
      <c r="M21" s="148"/>
      <c r="N21" s="231"/>
      <c r="O21" s="348"/>
      <c r="P21" s="338"/>
      <c r="Q21" s="231"/>
      <c r="R21" s="233"/>
      <c r="S21" s="28"/>
      <c r="T21" s="231"/>
      <c r="U21" s="275"/>
      <c r="V21" s="153"/>
      <c r="W21" s="231"/>
      <c r="X21" s="239"/>
    </row>
    <row r="22" spans="1:24" ht="17.45" customHeight="1" x14ac:dyDescent="0.15">
      <c r="A22" s="695"/>
      <c r="B22" s="148" t="s">
        <v>124</v>
      </c>
      <c r="C22" s="354">
        <v>1260</v>
      </c>
      <c r="D22" s="355"/>
      <c r="E22" s="685" t="s">
        <v>150</v>
      </c>
      <c r="F22" s="685"/>
      <c r="G22" s="686"/>
      <c r="H22" s="522" t="s">
        <v>204</v>
      </c>
      <c r="I22" s="522"/>
      <c r="J22" s="523"/>
      <c r="K22" s="455" t="s">
        <v>190</v>
      </c>
      <c r="L22" s="202"/>
      <c r="M22" s="387" t="s">
        <v>207</v>
      </c>
      <c r="N22" s="455" t="s">
        <v>190</v>
      </c>
      <c r="O22" s="202"/>
      <c r="P22" s="387" t="s">
        <v>210</v>
      </c>
      <c r="Q22" s="455" t="s">
        <v>190</v>
      </c>
      <c r="R22" s="202"/>
      <c r="S22" s="28"/>
      <c r="T22" s="231"/>
      <c r="U22" s="275"/>
      <c r="V22" s="153" t="s">
        <v>208</v>
      </c>
      <c r="W22" s="455" t="s">
        <v>190</v>
      </c>
      <c r="X22" s="239"/>
    </row>
    <row r="23" spans="1:24" ht="17.45" customHeight="1" x14ac:dyDescent="0.15">
      <c r="A23" s="695"/>
      <c r="B23" s="148" t="s">
        <v>125</v>
      </c>
      <c r="C23" s="462">
        <v>1220</v>
      </c>
      <c r="D23" s="346"/>
      <c r="E23" s="685" t="s">
        <v>151</v>
      </c>
      <c r="F23" s="685"/>
      <c r="G23" s="686"/>
      <c r="H23" s="522" t="s">
        <v>127</v>
      </c>
      <c r="I23" s="522"/>
      <c r="J23" s="523"/>
      <c r="K23" s="455" t="s">
        <v>190</v>
      </c>
      <c r="L23" s="202"/>
      <c r="M23" s="148" t="s">
        <v>127</v>
      </c>
      <c r="N23" s="455" t="s">
        <v>190</v>
      </c>
      <c r="O23" s="202"/>
      <c r="P23" s="148" t="s">
        <v>127</v>
      </c>
      <c r="Q23" s="455" t="s">
        <v>190</v>
      </c>
      <c r="R23" s="202"/>
      <c r="S23" s="28"/>
      <c r="T23" s="231"/>
      <c r="U23" s="275"/>
      <c r="V23" s="153" t="s">
        <v>128</v>
      </c>
      <c r="W23" s="455" t="s">
        <v>190</v>
      </c>
      <c r="X23" s="239"/>
    </row>
    <row r="24" spans="1:24" ht="17.45" customHeight="1" x14ac:dyDescent="0.15">
      <c r="A24" s="695"/>
      <c r="B24" s="344"/>
      <c r="C24" s="352"/>
      <c r="D24" s="356"/>
      <c r="E24" s="698"/>
      <c r="F24" s="698"/>
      <c r="G24" s="699"/>
      <c r="H24" s="522"/>
      <c r="I24" s="522"/>
      <c r="J24" s="523"/>
      <c r="K24" s="231"/>
      <c r="L24" s="239"/>
      <c r="M24" s="387"/>
      <c r="N24" s="248"/>
      <c r="O24" s="348"/>
      <c r="P24" s="387"/>
      <c r="Q24" s="248"/>
      <c r="R24" s="239"/>
      <c r="S24" s="28"/>
      <c r="T24" s="231"/>
      <c r="U24" s="275"/>
      <c r="V24" s="153"/>
      <c r="W24" s="248"/>
      <c r="X24" s="239"/>
    </row>
    <row r="25" spans="1:24" ht="17.45" customHeight="1" x14ac:dyDescent="0.15">
      <c r="A25" s="695"/>
      <c r="B25" s="357"/>
      <c r="C25" s="358"/>
      <c r="D25" s="359"/>
      <c r="E25" s="700"/>
      <c r="F25" s="701"/>
      <c r="G25" s="702"/>
      <c r="H25" s="687"/>
      <c r="I25" s="687"/>
      <c r="J25" s="688"/>
      <c r="K25" s="234"/>
      <c r="L25" s="360"/>
      <c r="M25" s="357"/>
      <c r="N25" s="234"/>
      <c r="O25" s="361"/>
      <c r="P25" s="362"/>
      <c r="Q25" s="256"/>
      <c r="R25" s="363"/>
      <c r="S25" s="30"/>
      <c r="T25" s="234"/>
      <c r="U25" s="333"/>
      <c r="V25" s="44"/>
      <c r="W25" s="234"/>
      <c r="X25" s="360"/>
    </row>
    <row r="26" spans="1:24" ht="17.45" customHeight="1" thickBot="1" x14ac:dyDescent="0.2">
      <c r="A26" s="574"/>
      <c r="B26" s="357"/>
      <c r="C26" s="358"/>
      <c r="D26" s="359"/>
      <c r="E26" s="700"/>
      <c r="F26" s="701"/>
      <c r="G26" s="702"/>
      <c r="H26" s="687"/>
      <c r="I26" s="687"/>
      <c r="J26" s="688"/>
      <c r="K26" s="234"/>
      <c r="L26" s="360"/>
      <c r="M26" s="357"/>
      <c r="N26" s="234"/>
      <c r="O26" s="361"/>
      <c r="P26" s="364"/>
      <c r="Q26" s="256"/>
      <c r="R26" s="363"/>
      <c r="S26" s="30"/>
      <c r="T26" s="234"/>
      <c r="U26" s="333"/>
      <c r="V26" s="44"/>
      <c r="W26" s="234"/>
      <c r="X26" s="360"/>
    </row>
    <row r="27" spans="1:24" s="139" customFormat="1" ht="17.45" customHeight="1" thickTop="1" x14ac:dyDescent="0.15">
      <c r="A27" s="321">
        <f>SUM(C27,K27,N27,Q27,T27,W27)</f>
        <v>5640</v>
      </c>
      <c r="B27" s="322" t="s">
        <v>139</v>
      </c>
      <c r="C27" s="378">
        <f>SUM(C20:C24)</f>
        <v>5280</v>
      </c>
      <c r="D27" s="379">
        <f>SUM(D20:D23)</f>
        <v>0</v>
      </c>
      <c r="E27" s="743"/>
      <c r="F27" s="743"/>
      <c r="G27" s="744"/>
      <c r="H27" s="708" t="s">
        <v>139</v>
      </c>
      <c r="I27" s="708"/>
      <c r="J27" s="709"/>
      <c r="K27" s="380">
        <f>SUM(K20:K23)</f>
        <v>360</v>
      </c>
      <c r="L27" s="381">
        <f>SUM(L20:L23)</f>
        <v>0</v>
      </c>
      <c r="M27" s="324" t="s">
        <v>139</v>
      </c>
      <c r="N27" s="380">
        <f>SUM(N20:N23)</f>
        <v>0</v>
      </c>
      <c r="O27" s="382">
        <f>SUM(O21:O23)</f>
        <v>0</v>
      </c>
      <c r="P27" s="323" t="s">
        <v>139</v>
      </c>
      <c r="Q27" s="380">
        <f>SUM(Q20:Q23)</f>
        <v>0</v>
      </c>
      <c r="R27" s="381">
        <f>SUM(R20:R23)</f>
        <v>0</v>
      </c>
      <c r="S27" s="325"/>
      <c r="T27" s="266"/>
      <c r="U27" s="280"/>
      <c r="V27" s="323" t="s">
        <v>139</v>
      </c>
      <c r="W27" s="380">
        <f>SUM(W20:W23)</f>
        <v>0</v>
      </c>
      <c r="X27" s="381">
        <f>SUM(X20:X23)</f>
        <v>0</v>
      </c>
    </row>
    <row r="28" spans="1:24" ht="17.45" customHeight="1" x14ac:dyDescent="0.15">
      <c r="A28" s="689"/>
      <c r="B28" s="86"/>
      <c r="C28" s="304"/>
      <c r="D28" s="304"/>
      <c r="E28" s="726"/>
      <c r="F28" s="726"/>
      <c r="G28" s="727"/>
      <c r="H28" s="689"/>
      <c r="I28" s="689"/>
      <c r="J28" s="693"/>
      <c r="K28" s="296"/>
      <c r="L28" s="326"/>
      <c r="M28" s="86"/>
      <c r="N28" s="296"/>
      <c r="O28" s="329"/>
      <c r="P28" s="89"/>
      <c r="Q28" s="296"/>
      <c r="R28" s="326"/>
      <c r="S28" s="47"/>
      <c r="T28" s="236"/>
      <c r="U28" s="276"/>
      <c r="V28" s="89"/>
      <c r="W28" s="296"/>
      <c r="X28" s="326"/>
    </row>
    <row r="29" spans="1:24" ht="17.45" customHeight="1" x14ac:dyDescent="0.15">
      <c r="A29" s="690"/>
      <c r="B29" s="87"/>
      <c r="C29" s="303"/>
      <c r="D29" s="303"/>
      <c r="E29" s="683"/>
      <c r="F29" s="683"/>
      <c r="G29" s="684"/>
      <c r="H29" s="690"/>
      <c r="I29" s="690"/>
      <c r="J29" s="692"/>
      <c r="K29" s="295"/>
      <c r="L29" s="327"/>
      <c r="M29" s="87"/>
      <c r="N29" s="295"/>
      <c r="O29" s="330"/>
      <c r="P29" s="90"/>
      <c r="Q29" s="295"/>
      <c r="R29" s="327"/>
      <c r="S29" s="48"/>
      <c r="T29" s="231"/>
      <c r="U29" s="275"/>
      <c r="V29" s="90"/>
      <c r="W29" s="295"/>
      <c r="X29" s="327"/>
    </row>
    <row r="30" spans="1:24" ht="17.45" customHeight="1" x14ac:dyDescent="0.15">
      <c r="A30" s="690"/>
      <c r="B30" s="87"/>
      <c r="C30" s="303"/>
      <c r="D30" s="303"/>
      <c r="E30" s="683"/>
      <c r="F30" s="683"/>
      <c r="G30" s="684"/>
      <c r="H30" s="690"/>
      <c r="I30" s="690"/>
      <c r="J30" s="692"/>
      <c r="K30" s="295"/>
      <c r="L30" s="327"/>
      <c r="M30" s="87"/>
      <c r="N30" s="295"/>
      <c r="O30" s="330"/>
      <c r="P30" s="440"/>
      <c r="Q30" s="295"/>
      <c r="R30" s="327"/>
      <c r="S30" s="48"/>
      <c r="T30" s="231"/>
      <c r="U30" s="275"/>
      <c r="V30" s="440"/>
      <c r="W30" s="295"/>
      <c r="X30" s="327"/>
    </row>
    <row r="31" spans="1:24" ht="17.45" customHeight="1" x14ac:dyDescent="0.15">
      <c r="A31" s="690"/>
      <c r="B31" s="87"/>
      <c r="C31" s="303"/>
      <c r="D31" s="303"/>
      <c r="E31" s="683"/>
      <c r="F31" s="683"/>
      <c r="G31" s="684"/>
      <c r="H31" s="690"/>
      <c r="I31" s="690"/>
      <c r="J31" s="692"/>
      <c r="K31" s="295"/>
      <c r="L31" s="327"/>
      <c r="M31" s="87"/>
      <c r="N31" s="295"/>
      <c r="O31" s="330"/>
      <c r="P31" s="90"/>
      <c r="Q31" s="295"/>
      <c r="R31" s="327"/>
      <c r="S31" s="48"/>
      <c r="T31" s="231"/>
      <c r="U31" s="275"/>
      <c r="V31" s="90"/>
      <c r="W31" s="295"/>
      <c r="X31" s="327"/>
    </row>
    <row r="32" spans="1:24" ht="17.45" customHeight="1" x14ac:dyDescent="0.15">
      <c r="A32" s="690"/>
      <c r="B32" s="87"/>
      <c r="C32" s="303"/>
      <c r="D32" s="303"/>
      <c r="E32" s="683"/>
      <c r="F32" s="683"/>
      <c r="G32" s="684"/>
      <c r="H32" s="690"/>
      <c r="I32" s="690"/>
      <c r="J32" s="692"/>
      <c r="K32" s="295"/>
      <c r="L32" s="327"/>
      <c r="M32" s="87"/>
      <c r="N32" s="295"/>
      <c r="O32" s="330"/>
      <c r="P32" s="90"/>
      <c r="Q32" s="295"/>
      <c r="R32" s="327"/>
      <c r="S32" s="48"/>
      <c r="T32" s="231"/>
      <c r="U32" s="275"/>
      <c r="V32" s="90"/>
      <c r="W32" s="295"/>
      <c r="X32" s="327"/>
    </row>
    <row r="33" spans="1:24" ht="17.45" customHeight="1" x14ac:dyDescent="0.15">
      <c r="A33" s="690"/>
      <c r="B33" s="87"/>
      <c r="C33" s="303"/>
      <c r="D33" s="303"/>
      <c r="E33" s="683"/>
      <c r="F33" s="683"/>
      <c r="G33" s="684"/>
      <c r="H33" s="690"/>
      <c r="I33" s="690"/>
      <c r="J33" s="692"/>
      <c r="K33" s="295"/>
      <c r="L33" s="327"/>
      <c r="M33" s="87"/>
      <c r="N33" s="295"/>
      <c r="O33" s="330"/>
      <c r="P33" s="90"/>
      <c r="Q33" s="295"/>
      <c r="R33" s="327"/>
      <c r="S33" s="48"/>
      <c r="T33" s="231"/>
      <c r="U33" s="275"/>
      <c r="V33" s="90"/>
      <c r="W33" s="295"/>
      <c r="X33" s="327"/>
    </row>
    <row r="34" spans="1:24" ht="17.45" customHeight="1" x14ac:dyDescent="0.15">
      <c r="A34" s="690"/>
      <c r="B34" s="87"/>
      <c r="C34" s="303"/>
      <c r="D34" s="303"/>
      <c r="E34" s="683"/>
      <c r="F34" s="683"/>
      <c r="G34" s="684"/>
      <c r="H34" s="690"/>
      <c r="I34" s="690"/>
      <c r="J34" s="692"/>
      <c r="K34" s="295"/>
      <c r="L34" s="327"/>
      <c r="M34" s="87"/>
      <c r="N34" s="295"/>
      <c r="O34" s="330"/>
      <c r="P34" s="440"/>
      <c r="Q34" s="295"/>
      <c r="R34" s="327"/>
      <c r="S34" s="48"/>
      <c r="T34" s="231"/>
      <c r="U34" s="275"/>
      <c r="V34" s="440"/>
      <c r="W34" s="295"/>
      <c r="X34" s="327"/>
    </row>
    <row r="35" spans="1:24" ht="17.45" customHeight="1" x14ac:dyDescent="0.15">
      <c r="A35" s="690"/>
      <c r="B35" s="87"/>
      <c r="C35" s="303"/>
      <c r="D35" s="303"/>
      <c r="E35" s="683"/>
      <c r="F35" s="683"/>
      <c r="G35" s="684"/>
      <c r="H35" s="690"/>
      <c r="I35" s="690"/>
      <c r="J35" s="692"/>
      <c r="K35" s="295"/>
      <c r="L35" s="327"/>
      <c r="M35" s="87"/>
      <c r="N35" s="295"/>
      <c r="O35" s="330"/>
      <c r="P35" s="90"/>
      <c r="Q35" s="295"/>
      <c r="R35" s="327"/>
      <c r="S35" s="48"/>
      <c r="T35" s="231"/>
      <c r="U35" s="275"/>
      <c r="V35" s="90"/>
      <c r="W35" s="295"/>
      <c r="X35" s="327"/>
    </row>
    <row r="36" spans="1:24" ht="17.45" customHeight="1" x14ac:dyDescent="0.15">
      <c r="A36" s="690"/>
      <c r="B36" s="87"/>
      <c r="C36" s="303"/>
      <c r="D36" s="303"/>
      <c r="E36" s="683"/>
      <c r="F36" s="683"/>
      <c r="G36" s="684"/>
      <c r="H36" s="690"/>
      <c r="I36" s="690"/>
      <c r="J36" s="692"/>
      <c r="K36" s="295"/>
      <c r="L36" s="327"/>
      <c r="M36" s="87"/>
      <c r="N36" s="295"/>
      <c r="O36" s="330"/>
      <c r="P36" s="90"/>
      <c r="Q36" s="295"/>
      <c r="R36" s="327"/>
      <c r="S36" s="48"/>
      <c r="T36" s="231"/>
      <c r="U36" s="275"/>
      <c r="V36" s="90"/>
      <c r="W36" s="295"/>
      <c r="X36" s="327"/>
    </row>
    <row r="37" spans="1:24" ht="17.45" customHeight="1" x14ac:dyDescent="0.15">
      <c r="A37" s="690"/>
      <c r="B37" s="87"/>
      <c r="C37" s="303"/>
      <c r="D37" s="303"/>
      <c r="E37" s="683"/>
      <c r="F37" s="683"/>
      <c r="G37" s="684"/>
      <c r="H37" s="690"/>
      <c r="I37" s="690"/>
      <c r="J37" s="692"/>
      <c r="K37" s="295"/>
      <c r="L37" s="327"/>
      <c r="M37" s="87"/>
      <c r="N37" s="295"/>
      <c r="O37" s="330"/>
      <c r="P37" s="90"/>
      <c r="Q37" s="295"/>
      <c r="R37" s="327"/>
      <c r="S37" s="48"/>
      <c r="T37" s="231"/>
      <c r="U37" s="275"/>
      <c r="V37" s="90"/>
      <c r="W37" s="295"/>
      <c r="X37" s="327"/>
    </row>
    <row r="38" spans="1:24" ht="17.45" customHeight="1" x14ac:dyDescent="0.15">
      <c r="A38" s="690"/>
      <c r="B38" s="87"/>
      <c r="C38" s="303"/>
      <c r="D38" s="303"/>
      <c r="E38" s="683"/>
      <c r="F38" s="683"/>
      <c r="G38" s="684"/>
      <c r="H38" s="690"/>
      <c r="I38" s="690"/>
      <c r="J38" s="692"/>
      <c r="K38" s="295"/>
      <c r="L38" s="327"/>
      <c r="M38" s="87"/>
      <c r="N38" s="295"/>
      <c r="O38" s="330"/>
      <c r="P38" s="90"/>
      <c r="Q38" s="295"/>
      <c r="R38" s="327"/>
      <c r="S38" s="48"/>
      <c r="T38" s="231"/>
      <c r="U38" s="275"/>
      <c r="V38" s="90"/>
      <c r="W38" s="295"/>
      <c r="X38" s="327"/>
    </row>
    <row r="39" spans="1:24" ht="17.45" customHeight="1" x14ac:dyDescent="0.15">
      <c r="A39" s="690"/>
      <c r="B39" s="87"/>
      <c r="C39" s="303"/>
      <c r="D39" s="303"/>
      <c r="E39" s="683"/>
      <c r="F39" s="683"/>
      <c r="G39" s="684"/>
      <c r="H39" s="690"/>
      <c r="I39" s="690"/>
      <c r="J39" s="692"/>
      <c r="K39" s="295"/>
      <c r="L39" s="327"/>
      <c r="M39" s="87"/>
      <c r="N39" s="295"/>
      <c r="O39" s="330"/>
      <c r="P39" s="90"/>
      <c r="Q39" s="295"/>
      <c r="R39" s="327"/>
      <c r="S39" s="48"/>
      <c r="T39" s="231"/>
      <c r="U39" s="275"/>
      <c r="V39" s="90"/>
      <c r="W39" s="295"/>
      <c r="X39" s="327"/>
    </row>
    <row r="40" spans="1:24" ht="17.45" customHeight="1" x14ac:dyDescent="0.15">
      <c r="A40" s="690"/>
      <c r="B40" s="87"/>
      <c r="C40" s="303"/>
      <c r="D40" s="303"/>
      <c r="E40" s="683"/>
      <c r="F40" s="683"/>
      <c r="G40" s="684"/>
      <c r="H40" s="690"/>
      <c r="I40" s="690"/>
      <c r="J40" s="692"/>
      <c r="K40" s="295"/>
      <c r="L40" s="327"/>
      <c r="M40" s="87"/>
      <c r="N40" s="295"/>
      <c r="O40" s="330"/>
      <c r="P40" s="90"/>
      <c r="Q40" s="295"/>
      <c r="R40" s="327"/>
      <c r="S40" s="48"/>
      <c r="T40" s="231"/>
      <c r="U40" s="275"/>
      <c r="V40" s="90"/>
      <c r="W40" s="295"/>
      <c r="X40" s="327"/>
    </row>
    <row r="41" spans="1:24" ht="17.45" customHeight="1" x14ac:dyDescent="0.15">
      <c r="A41" s="690"/>
      <c r="B41" s="87"/>
      <c r="C41" s="303"/>
      <c r="D41" s="303"/>
      <c r="E41" s="683"/>
      <c r="F41" s="683"/>
      <c r="G41" s="684"/>
      <c r="H41" s="690"/>
      <c r="I41" s="690"/>
      <c r="J41" s="692"/>
      <c r="K41" s="295"/>
      <c r="L41" s="327"/>
      <c r="M41" s="87"/>
      <c r="N41" s="295"/>
      <c r="O41" s="330"/>
      <c r="P41" s="90"/>
      <c r="Q41" s="295"/>
      <c r="R41" s="327"/>
      <c r="S41" s="48"/>
      <c r="T41" s="231"/>
      <c r="U41" s="275"/>
      <c r="V41" s="90"/>
      <c r="W41" s="295"/>
      <c r="X41" s="327"/>
    </row>
    <row r="42" spans="1:24" ht="17.45" customHeight="1" x14ac:dyDescent="0.15">
      <c r="A42" s="691"/>
      <c r="B42" s="88"/>
      <c r="C42" s="305"/>
      <c r="D42" s="305"/>
      <c r="E42" s="728"/>
      <c r="F42" s="728"/>
      <c r="G42" s="729"/>
      <c r="H42" s="691"/>
      <c r="I42" s="691"/>
      <c r="J42" s="742"/>
      <c r="K42" s="297"/>
      <c r="L42" s="328"/>
      <c r="M42" s="88"/>
      <c r="N42" s="297"/>
      <c r="O42" s="331"/>
      <c r="P42" s="91"/>
      <c r="Q42" s="297"/>
      <c r="R42" s="328"/>
      <c r="S42" s="49"/>
      <c r="T42" s="334"/>
      <c r="U42" s="335"/>
      <c r="V42" s="91"/>
      <c r="W42" s="297"/>
      <c r="X42" s="328"/>
    </row>
    <row r="43" spans="1:24" ht="17.45" customHeight="1" x14ac:dyDescent="0.15">
      <c r="A43" s="92" t="s">
        <v>138</v>
      </c>
      <c r="B43" s="86"/>
      <c r="C43" s="304"/>
      <c r="D43" s="304"/>
      <c r="E43" s="726"/>
      <c r="F43" s="726"/>
      <c r="G43" s="727"/>
      <c r="H43" s="740"/>
      <c r="I43" s="740"/>
      <c r="J43" s="741"/>
      <c r="K43" s="296"/>
      <c r="L43" s="326"/>
      <c r="M43" s="86"/>
      <c r="N43" s="296"/>
      <c r="O43" s="329"/>
      <c r="P43" s="89"/>
      <c r="Q43" s="296"/>
      <c r="R43" s="326"/>
      <c r="S43" s="47"/>
      <c r="T43" s="236"/>
      <c r="U43" s="276"/>
      <c r="V43" s="89"/>
      <c r="W43" s="296"/>
      <c r="X43" s="326"/>
    </row>
    <row r="44" spans="1:24" s="215" customFormat="1" ht="32.25" customHeight="1" x14ac:dyDescent="0.15">
      <c r="A44" s="214">
        <f>SUM(B44,H44,M44,P44,S44,V44)</f>
        <v>198710</v>
      </c>
      <c r="B44" s="753">
        <f>徳島①!C38+徳島①!C47+徳島②!C11+徳島②!C24+徳島②!C29+徳島②!C35+徳島②!C41+徳島②!C49+徳島③!C19+徳島③!C30+徳島③!C39+徳島③!C46+徳島④!C19+徳島④!C27</f>
        <v>174490</v>
      </c>
      <c r="C44" s="754"/>
      <c r="D44" s="754"/>
      <c r="E44" s="755"/>
      <c r="F44" s="755"/>
      <c r="G44" s="756"/>
      <c r="H44" s="739">
        <f>徳島①!K38+徳島①!K47+徳島②!K11+徳島②!K24+徳島②!K29+徳島②!K35+徳島②!K41+徳島②!K49+徳島③!K19+徳島③!K30+徳島③!K39+徳島③!K46+徳島④!K19+徳島④!K27</f>
        <v>7030</v>
      </c>
      <c r="I44" s="739"/>
      <c r="J44" s="739"/>
      <c r="K44" s="739"/>
      <c r="L44" s="739"/>
      <c r="M44" s="757">
        <f>徳島①!N38+徳島①!N47+徳島②!N11+徳島②!N24+徳島②!N35+徳島③!N19+徳島③!N30+徳島③!N39+徳島④!N19+徳島④!N27</f>
        <v>8140</v>
      </c>
      <c r="N44" s="758"/>
      <c r="O44" s="759"/>
      <c r="P44" s="736">
        <f>徳島①!Q38+徳島①!Q47+徳島②!Q35+徳島②!Q41+徳島②!Q49+徳島③!Q19+徳島③!Q30+徳島③!Q39+徳島③!Q46+徳島④!Q19+徳島④!Q27</f>
        <v>2190</v>
      </c>
      <c r="Q44" s="737"/>
      <c r="R44" s="738"/>
      <c r="S44" s="730">
        <f>徳島③!T19</f>
        <v>0</v>
      </c>
      <c r="T44" s="731"/>
      <c r="U44" s="732"/>
      <c r="V44" s="733">
        <f>徳島①!W38+徳島①!W47+徳島②!W24+徳島②!W35+徳島③!W19+徳島③!W30+徳島④!W19+徳島④!W27</f>
        <v>6860</v>
      </c>
      <c r="W44" s="734"/>
      <c r="X44" s="735"/>
    </row>
    <row r="45" spans="1:24" ht="17.45" customHeight="1" x14ac:dyDescent="0.15">
      <c r="A45" s="35"/>
      <c r="B45" s="35"/>
      <c r="C45" s="306"/>
      <c r="D45" s="306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579" t="str">
        <f>市郡別!R35</f>
        <v>2024年12月現在</v>
      </c>
      <c r="X45" s="579"/>
    </row>
    <row r="46" spans="1:24" ht="17.45" customHeight="1" x14ac:dyDescent="0.15">
      <c r="A46" s="35"/>
      <c r="B46" s="35"/>
      <c r="C46" s="306"/>
      <c r="D46" s="306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24" ht="17.45" customHeight="1" x14ac:dyDescent="0.15">
      <c r="C47" s="307"/>
      <c r="D47" s="307"/>
    </row>
    <row r="48" spans="1:24" ht="17.45" customHeight="1" x14ac:dyDescent="0.15">
      <c r="C48" s="307"/>
      <c r="D48" s="307"/>
    </row>
  </sheetData>
  <sheetProtection algorithmName="SHA-512" hashValue="pPeL1fZqeTrDUrr6I5Hu+sVLestI1YToIpqrct4fICtjqbooJzhKOpHFymCo525myPD0fvIXtnKTKd6b3ZrSaw==" saltValue="6f6N6tpN/SDnB6ZU6oEuow==" spinCount="100000" sheet="1" selectLockedCells="1"/>
  <mergeCells count="107">
    <mergeCell ref="W45:X45"/>
    <mergeCell ref="H25:J25"/>
    <mergeCell ref="E27:G27"/>
    <mergeCell ref="E18:G18"/>
    <mergeCell ref="H10:J10"/>
    <mergeCell ref="H11:J11"/>
    <mergeCell ref="H13:J13"/>
    <mergeCell ref="H14:J14"/>
    <mergeCell ref="H15:J15"/>
    <mergeCell ref="E25:G25"/>
    <mergeCell ref="H22:J22"/>
    <mergeCell ref="E10:G10"/>
    <mergeCell ref="E21:G21"/>
    <mergeCell ref="E20:G20"/>
    <mergeCell ref="B44:G44"/>
    <mergeCell ref="M44:O44"/>
    <mergeCell ref="E36:G36"/>
    <mergeCell ref="E37:G37"/>
    <mergeCell ref="E28:G28"/>
    <mergeCell ref="H41:J41"/>
    <mergeCell ref="E41:G41"/>
    <mergeCell ref="E35:G35"/>
    <mergeCell ref="H35:J35"/>
    <mergeCell ref="E31:G31"/>
    <mergeCell ref="E43:G43"/>
    <mergeCell ref="E39:G39"/>
    <mergeCell ref="E38:G38"/>
    <mergeCell ref="E40:G40"/>
    <mergeCell ref="E42:G42"/>
    <mergeCell ref="S44:U44"/>
    <mergeCell ref="V44:X44"/>
    <mergeCell ref="H18:J18"/>
    <mergeCell ref="H19:J19"/>
    <mergeCell ref="H20:J20"/>
    <mergeCell ref="P44:R44"/>
    <mergeCell ref="H44:L44"/>
    <mergeCell ref="H43:J43"/>
    <mergeCell ref="H21:J21"/>
    <mergeCell ref="H24:J24"/>
    <mergeCell ref="H23:J23"/>
    <mergeCell ref="H39:J39"/>
    <mergeCell ref="H38:J38"/>
    <mergeCell ref="H36:J36"/>
    <mergeCell ref="H37:J37"/>
    <mergeCell ref="H29:J29"/>
    <mergeCell ref="H40:J40"/>
    <mergeCell ref="H42:J42"/>
    <mergeCell ref="H26:J26"/>
    <mergeCell ref="N1:S1"/>
    <mergeCell ref="T1:X1"/>
    <mergeCell ref="N2:S2"/>
    <mergeCell ref="T2:X2"/>
    <mergeCell ref="P4:R4"/>
    <mergeCell ref="M4:O4"/>
    <mergeCell ref="B4:G4"/>
    <mergeCell ref="H12:J12"/>
    <mergeCell ref="H4:L4"/>
    <mergeCell ref="H5:J5"/>
    <mergeCell ref="H6:J6"/>
    <mergeCell ref="H7:J7"/>
    <mergeCell ref="A1:E1"/>
    <mergeCell ref="A2:E2"/>
    <mergeCell ref="A4:A5"/>
    <mergeCell ref="E5:G5"/>
    <mergeCell ref="F2:J2"/>
    <mergeCell ref="E6:G6"/>
    <mergeCell ref="E7:G7"/>
    <mergeCell ref="S4:U4"/>
    <mergeCell ref="V4:X4"/>
    <mergeCell ref="H8:J8"/>
    <mergeCell ref="E8:G8"/>
    <mergeCell ref="H9:J9"/>
    <mergeCell ref="F1:L1"/>
    <mergeCell ref="K2:L2"/>
    <mergeCell ref="E34:G34"/>
    <mergeCell ref="H34:J34"/>
    <mergeCell ref="E30:G30"/>
    <mergeCell ref="H30:J30"/>
    <mergeCell ref="A20:A26"/>
    <mergeCell ref="E16:G16"/>
    <mergeCell ref="E14:G14"/>
    <mergeCell ref="E9:G9"/>
    <mergeCell ref="E23:G23"/>
    <mergeCell ref="E24:G24"/>
    <mergeCell ref="E26:G26"/>
    <mergeCell ref="E15:G15"/>
    <mergeCell ref="B8:B9"/>
    <mergeCell ref="E12:G12"/>
    <mergeCell ref="E11:G11"/>
    <mergeCell ref="E13:G13"/>
    <mergeCell ref="E19:G19"/>
    <mergeCell ref="E32:G32"/>
    <mergeCell ref="H32:J32"/>
    <mergeCell ref="E33:G33"/>
    <mergeCell ref="H33:J33"/>
    <mergeCell ref="H27:J27"/>
    <mergeCell ref="C8:C9"/>
    <mergeCell ref="D8:D9"/>
    <mergeCell ref="A6:A18"/>
    <mergeCell ref="E29:G29"/>
    <mergeCell ref="E17:G17"/>
    <mergeCell ref="H16:J16"/>
    <mergeCell ref="H17:J17"/>
    <mergeCell ref="E22:G22"/>
    <mergeCell ref="A28:A42"/>
    <mergeCell ref="H31:J31"/>
    <mergeCell ref="H28:J28"/>
  </mergeCells>
  <phoneticPr fontId="2"/>
  <dataValidations count="1">
    <dataValidation type="decimal" operator="lessThanOrEqual" allowBlank="1" showInputMessage="1" showErrorMessage="1" sqref="D14 L6:L7 O7 O11:O12 R11:R12 X11 L11 D20:D23 D6:D11 O24 O21 L20:L21 X21:X24" xr:uid="{00000000-0002-0000-0400-000000000000}">
      <formula1>C6</formula1>
    </dataValidation>
  </dataValidations>
  <printOptions horizontalCentered="1" verticalCentered="1"/>
  <pageMargins left="0.27559055118110237" right="0.23622047244094491" top="0.51181102362204722" bottom="0.31496062992125984" header="0.31496062992125984" footer="0.11811023622047245"/>
  <pageSetup paperSize="9" scale="63" orientation="landscape" r:id="rId1"/>
  <headerFooter alignWithMargins="0">
    <oddHeader>&amp;C&amp;"ＭＳ Ｐゴシック,太字"徳 島 県　折 込 部 数 表</oddHeader>
    <oddFooter>&amp;L&amp;9※印は合売店です。他紙(読売･朝日･毎日･産経･日経)を取り扱っている販売店についてはその部数を含めております。&amp;R&amp;9株式会社&amp;11 読宣四国　&amp;8TEL087(888)6133　FAX087(888)6130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市郡別</vt:lpstr>
      <vt:lpstr>徳島①</vt:lpstr>
      <vt:lpstr>徳島②</vt:lpstr>
      <vt:lpstr>徳島③</vt:lpstr>
      <vt:lpstr>徳島④</vt:lpstr>
      <vt:lpstr>市郡別!Print_Area</vt:lpstr>
      <vt:lpstr>徳島①!Print_Area</vt:lpstr>
      <vt:lpstr>徳島②!Print_Area</vt:lpstr>
      <vt:lpstr>徳島③!Print_Area</vt:lpstr>
      <vt:lpstr>徳島④!Print_Area</vt:lpstr>
      <vt:lpstr>市郡別!サイズ2</vt:lpstr>
      <vt:lpstr>サイズ3</vt:lpstr>
      <vt:lpstr>タイトル等3</vt:lpstr>
      <vt:lpstr>申込者名3</vt:lpstr>
    </vt:vector>
  </TitlesOfParts>
  <Company>ウエイ企画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WS112</dc:creator>
  <cp:lastModifiedBy>WS105</cp:lastModifiedBy>
  <cp:lastPrinted>2024-01-22T03:25:24Z</cp:lastPrinted>
  <dcterms:created xsi:type="dcterms:W3CDTF">2000-04-20T00:27:57Z</dcterms:created>
  <dcterms:modified xsi:type="dcterms:W3CDTF">2024-11-20T03:53:01Z</dcterms:modified>
</cp:coreProperties>
</file>