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S107\Desktop\"/>
    </mc:Choice>
  </mc:AlternateContent>
  <xr:revisionPtr revIDLastSave="0" documentId="13_ncr:1_{166F79C1-75BA-444C-9823-0077220AD1E1}" xr6:coauthVersionLast="45" xr6:coauthVersionMax="45" xr10:uidLastSave="{00000000-0000-0000-0000-000000000000}"/>
  <bookViews>
    <workbookView xWindow="-120" yWindow="-120" windowWidth="29040" windowHeight="15720" tabRatio="573" xr2:uid="{00000000-000D-0000-FFFF-FFFF00000000}"/>
  </bookViews>
  <sheets>
    <sheet name="市郡別" sheetId="11" r:id="rId1"/>
    <sheet name="松山市" sheetId="3" r:id="rId2"/>
    <sheet name="中予地区" sheetId="4" r:id="rId3"/>
    <sheet name="南予地区①" sheetId="5" r:id="rId4"/>
    <sheet name="南予地区②" sheetId="6" r:id="rId5"/>
    <sheet name="東予地区①" sheetId="7" r:id="rId6"/>
    <sheet name="東予地区②" sheetId="8" r:id="rId7"/>
  </sheets>
  <definedNames>
    <definedName name="_xlnm.Print_Area" localSheetId="0">市郡別!$A$2:$P$42</definedName>
    <definedName name="_xlnm.Print_Area" localSheetId="1">松山市!$A$1:$Y$45</definedName>
    <definedName name="_xlnm.Print_Area" localSheetId="2">中予地区!$A$1:$Y$46</definedName>
    <definedName name="_xlnm.Print_Area" localSheetId="5">東予地区①!$A$1:$Y$45</definedName>
    <definedName name="_xlnm.Print_Area" localSheetId="6">東予地区②!$A$1:$Y$47</definedName>
    <definedName name="_xlnm.Print_Area" localSheetId="3">南予地区①!$A$1:$Y$47</definedName>
    <definedName name="_xlnm.Print_Area" localSheetId="4">南予地区②!$A$1:$Y$49</definedName>
    <definedName name="サイズ1">#REF!</definedName>
    <definedName name="サイズ2" localSheetId="0">市郡別!$G$3</definedName>
    <definedName name="サイズ2">#REF!</definedName>
    <definedName name="サイズ3">松山市!$G$2</definedName>
    <definedName name="サイズ4">中予地区!$G$2</definedName>
    <definedName name="サイズ5">南予地区①!$G$2</definedName>
    <definedName name="サイズ6">南予地区②!$G$2</definedName>
    <definedName name="サイズ7">東予地区①!$G$2</definedName>
    <definedName name="サイズ8">東予地区②!$G$2</definedName>
    <definedName name="タイトル等1">#REF!</definedName>
    <definedName name="タイトル等2">#REF!</definedName>
    <definedName name="タイトル等3">松山市!$O$2</definedName>
    <definedName name="タイトル等4">中予地区!$O$2</definedName>
    <definedName name="タイトル等5">南予地区①!$O$2</definedName>
    <definedName name="タイトル等6">南予地区②!$O$2</definedName>
    <definedName name="タイトル等7">東予地区①!$O$2</definedName>
    <definedName name="タイトル等8">東予地区②!$O$2</definedName>
    <definedName name="広告主名1">#REF!</definedName>
    <definedName name="広告主名2">#REF!</definedName>
    <definedName name="広告主名3">松山市!$I$2</definedName>
    <definedName name="広告主名4">中予地区!$I$2</definedName>
    <definedName name="広告主名5">南予地区①!$I$2</definedName>
    <definedName name="広告主名6">南予地区②!$I$2</definedName>
    <definedName name="広告主名7">東予地区①!$I$2</definedName>
    <definedName name="広告主名8">東予地区②!$I$2</definedName>
    <definedName name="申込者名1">#REF!</definedName>
    <definedName name="申込者名2">#REF!</definedName>
    <definedName name="申込者名3">松山市!$R$2</definedName>
    <definedName name="申込者名4">中予地区!$R$2</definedName>
    <definedName name="申込者名5">南予地区①!$R$2</definedName>
    <definedName name="申込者名6">南予地区②!$R$2</definedName>
    <definedName name="申込者名7">東予地区①!$R$2</definedName>
    <definedName name="申込者名8">東予地区②!$R$2</definedName>
    <definedName name="折込指定日1">#REF!</definedName>
    <definedName name="折込指定日2">#REF!</definedName>
    <definedName name="折込指定日3">松山市!$A$2</definedName>
    <definedName name="折込指定日4">中予地区!$A$2</definedName>
    <definedName name="折込指定日5">南予地区①!$A$2</definedName>
    <definedName name="折込指定日6">南予地区②!$A$2</definedName>
    <definedName name="折込指定日7">東予地区①!$A$2</definedName>
    <definedName name="折込指定日8">東予地区②!$A$2</definedName>
    <definedName name="折込総数1">#REF!</definedName>
    <definedName name="折込総数2">#REF!</definedName>
    <definedName name="折込総数3">松山市!$C$2</definedName>
    <definedName name="折込総数4">中予地区!$C$2</definedName>
    <definedName name="折込総数5">南予地区①!$C$2</definedName>
    <definedName name="折込総数6">南予地区②!$C$2</definedName>
    <definedName name="折込総数7">東予地区①!$C$2</definedName>
    <definedName name="折込総数8">東予地区②!$C$2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31" i="6" l="1"/>
  <c r="G31" i="6"/>
  <c r="L30" i="11" l="1"/>
  <c r="J30" i="11"/>
  <c r="S45" i="4" l="1"/>
  <c r="S17" i="8"/>
  <c r="S44" i="3"/>
  <c r="P9" i="4" l="1"/>
  <c r="X44" i="3"/>
  <c r="U44" i="3"/>
  <c r="Q44" i="3"/>
  <c r="N44" i="3"/>
  <c r="H44" i="3"/>
  <c r="D44" i="3"/>
  <c r="W44" i="3"/>
  <c r="P44" i="3"/>
  <c r="L44" i="3"/>
  <c r="G44" i="3"/>
  <c r="C44" i="3" l="1"/>
  <c r="Q31" i="7" l="1"/>
  <c r="P31" i="7"/>
  <c r="H32" i="5" l="1"/>
  <c r="H27" i="5"/>
  <c r="G32" i="5"/>
  <c r="X31" i="7" l="1"/>
  <c r="W31" i="7"/>
  <c r="S31" i="7"/>
  <c r="L31" i="7"/>
  <c r="E45" i="11" l="1"/>
  <c r="W21" i="5" l="1"/>
  <c r="L21" i="7" l="1"/>
  <c r="N21" i="5" l="1"/>
  <c r="L21" i="5"/>
  <c r="P42" i="11" l="1"/>
  <c r="X32" i="5" l="1"/>
  <c r="W32" i="5"/>
  <c r="X27" i="5"/>
  <c r="W27" i="5"/>
  <c r="N14" i="6" l="1"/>
  <c r="X14" i="6"/>
  <c r="W14" i="6"/>
  <c r="L14" i="6"/>
  <c r="L13" i="7" l="1"/>
  <c r="N31" i="7"/>
  <c r="X40" i="8" l="1"/>
  <c r="N28" i="11" s="1"/>
  <c r="P28" i="11" s="1"/>
  <c r="W40" i="8"/>
  <c r="D43" i="5"/>
  <c r="C18" i="11" s="1"/>
  <c r="C43" i="5"/>
  <c r="B18" i="11" s="1"/>
  <c r="W47" i="8"/>
  <c r="W45" i="7"/>
  <c r="W49" i="6"/>
  <c r="W47" i="5"/>
  <c r="W46" i="4"/>
  <c r="W45" i="3"/>
  <c r="M15" i="11"/>
  <c r="G31" i="7"/>
  <c r="E24" i="11" s="1"/>
  <c r="Q17" i="8"/>
  <c r="J25" i="11" s="1"/>
  <c r="P17" i="8"/>
  <c r="I25" i="11" s="1"/>
  <c r="L9" i="11"/>
  <c r="N9" i="11"/>
  <c r="N30" i="11" s="1"/>
  <c r="E9" i="11"/>
  <c r="E30" i="11" s="1"/>
  <c r="C31" i="7"/>
  <c r="B24" i="11" s="1"/>
  <c r="N40" i="8"/>
  <c r="H27" i="11" s="1"/>
  <c r="L40" i="8"/>
  <c r="G27" i="11" s="1"/>
  <c r="H40" i="8"/>
  <c r="F27" i="11" s="1"/>
  <c r="H17" i="8"/>
  <c r="F25" i="11" s="1"/>
  <c r="H32" i="8"/>
  <c r="C40" i="8"/>
  <c r="B27" i="11" s="1"/>
  <c r="W13" i="7"/>
  <c r="M22" i="11" s="1"/>
  <c r="Q10" i="5"/>
  <c r="P10" i="5"/>
  <c r="I14" i="11"/>
  <c r="W32" i="8"/>
  <c r="M26" i="11" s="1"/>
  <c r="X32" i="8"/>
  <c r="N26" i="11" s="1"/>
  <c r="U17" i="8"/>
  <c r="U44" i="8" s="1"/>
  <c r="S44" i="8"/>
  <c r="I9" i="11"/>
  <c r="I30" i="11" s="1"/>
  <c r="J9" i="11"/>
  <c r="U21" i="7"/>
  <c r="L23" i="11" s="1"/>
  <c r="S21" i="7"/>
  <c r="K23" i="11" s="1"/>
  <c r="U43" i="5"/>
  <c r="L18" i="11" s="1"/>
  <c r="X10" i="5"/>
  <c r="N14" i="11" s="1"/>
  <c r="W10" i="5"/>
  <c r="M14" i="11" s="1"/>
  <c r="U10" i="5"/>
  <c r="L14" i="11" s="1"/>
  <c r="S10" i="5"/>
  <c r="K14" i="11" s="1"/>
  <c r="W17" i="8"/>
  <c r="X17" i="8"/>
  <c r="N25" i="11" s="1"/>
  <c r="G32" i="8"/>
  <c r="E26" i="11" s="1"/>
  <c r="Q13" i="7"/>
  <c r="J22" i="11" s="1"/>
  <c r="X13" i="7"/>
  <c r="N22" i="11" s="1"/>
  <c r="A2" i="4"/>
  <c r="H19" i="11"/>
  <c r="N24" i="6"/>
  <c r="H20" i="11" s="1"/>
  <c r="N31" i="6"/>
  <c r="H21" i="11" s="1"/>
  <c r="N19" i="11"/>
  <c r="X24" i="6"/>
  <c r="N20" i="11" s="1"/>
  <c r="X31" i="6"/>
  <c r="D14" i="6"/>
  <c r="D24" i="6"/>
  <c r="C20" i="11" s="1"/>
  <c r="D31" i="6"/>
  <c r="C21" i="11" s="1"/>
  <c r="H14" i="6"/>
  <c r="H24" i="6"/>
  <c r="F21" i="11"/>
  <c r="Q14" i="6"/>
  <c r="Q48" i="6" s="1"/>
  <c r="U14" i="6"/>
  <c r="U48" i="6" s="1"/>
  <c r="U31" i="6"/>
  <c r="D17" i="8"/>
  <c r="C25" i="11" s="1"/>
  <c r="D32" i="8"/>
  <c r="C26" i="11" s="1"/>
  <c r="D40" i="8"/>
  <c r="C27" i="11" s="1"/>
  <c r="N17" i="8"/>
  <c r="H25" i="11" s="1"/>
  <c r="N32" i="8"/>
  <c r="Q32" i="8"/>
  <c r="J26" i="11" s="1"/>
  <c r="T2" i="8"/>
  <c r="O2" i="8"/>
  <c r="M2" i="8"/>
  <c r="C9" i="11"/>
  <c r="C30" i="11" s="1"/>
  <c r="D9" i="4"/>
  <c r="D17" i="4"/>
  <c r="C11" i="11" s="1"/>
  <c r="D24" i="4"/>
  <c r="C12" i="11" s="1"/>
  <c r="D31" i="4"/>
  <c r="C13" i="11" s="1"/>
  <c r="D10" i="5"/>
  <c r="C14" i="11" s="1"/>
  <c r="D21" i="5"/>
  <c r="C15" i="11" s="1"/>
  <c r="D32" i="5"/>
  <c r="C17" i="11" s="1"/>
  <c r="D13" i="7"/>
  <c r="C22" i="11" s="1"/>
  <c r="D21" i="7"/>
  <c r="C23" i="11" s="1"/>
  <c r="D31" i="7"/>
  <c r="C24" i="11" s="1"/>
  <c r="H9" i="4"/>
  <c r="H17" i="4"/>
  <c r="F11" i="11" s="1"/>
  <c r="H24" i="4"/>
  <c r="F12" i="11" s="1"/>
  <c r="H31" i="4"/>
  <c r="F13" i="11" s="1"/>
  <c r="H10" i="5"/>
  <c r="F14" i="11" s="1"/>
  <c r="H21" i="5"/>
  <c r="F15" i="11" s="1"/>
  <c r="F16" i="11"/>
  <c r="H43" i="5"/>
  <c r="F18" i="11" s="1"/>
  <c r="H13" i="7"/>
  <c r="F22" i="11" s="1"/>
  <c r="H21" i="7"/>
  <c r="F23" i="11"/>
  <c r="H31" i="7"/>
  <c r="N31" i="4"/>
  <c r="H13" i="11" s="1"/>
  <c r="N24" i="4"/>
  <c r="H12" i="11" s="1"/>
  <c r="N17" i="4"/>
  <c r="H11" i="11" s="1"/>
  <c r="N9" i="4"/>
  <c r="N10" i="5"/>
  <c r="H14" i="11" s="1"/>
  <c r="H15" i="11"/>
  <c r="N27" i="5"/>
  <c r="H16" i="11" s="1"/>
  <c r="N32" i="5"/>
  <c r="H17" i="11" s="1"/>
  <c r="N43" i="5"/>
  <c r="H18" i="11" s="1"/>
  <c r="N13" i="7"/>
  <c r="H22" i="11" s="1"/>
  <c r="N21" i="7"/>
  <c r="H23" i="11" s="1"/>
  <c r="H24" i="11"/>
  <c r="Q9" i="4"/>
  <c r="Q17" i="4"/>
  <c r="J11" i="11" s="1"/>
  <c r="Q24" i="4"/>
  <c r="J12" i="11" s="1"/>
  <c r="Q21" i="5"/>
  <c r="J15" i="11" s="1"/>
  <c r="Q27" i="5"/>
  <c r="Q32" i="5"/>
  <c r="J17" i="11"/>
  <c r="Q43" i="5"/>
  <c r="J18" i="11" s="1"/>
  <c r="Q21" i="7"/>
  <c r="J23" i="11" s="1"/>
  <c r="J13" i="11"/>
  <c r="J20" i="11"/>
  <c r="J21" i="11"/>
  <c r="L26" i="11"/>
  <c r="U24" i="4"/>
  <c r="L12" i="11" s="1"/>
  <c r="U17" i="4"/>
  <c r="L11" i="11" s="1"/>
  <c r="U9" i="4"/>
  <c r="U21" i="5"/>
  <c r="L15" i="11" s="1"/>
  <c r="U27" i="5"/>
  <c r="L16" i="11" s="1"/>
  <c r="U32" i="5"/>
  <c r="L17" i="11" s="1"/>
  <c r="U13" i="7"/>
  <c r="L22" i="11" s="1"/>
  <c r="U31" i="7"/>
  <c r="L24" i="11" s="1"/>
  <c r="L20" i="11"/>
  <c r="L21" i="11"/>
  <c r="X9" i="4"/>
  <c r="X17" i="4"/>
  <c r="N11" i="11" s="1"/>
  <c r="X24" i="4"/>
  <c r="N12" i="11" s="1"/>
  <c r="X31" i="4"/>
  <c r="N13" i="11" s="1"/>
  <c r="X43" i="5"/>
  <c r="N18" i="11" s="1"/>
  <c r="N17" i="11"/>
  <c r="N16" i="11"/>
  <c r="X21" i="5"/>
  <c r="N15" i="11" s="1"/>
  <c r="X21" i="7"/>
  <c r="N23" i="11" s="1"/>
  <c r="N24" i="11"/>
  <c r="A2" i="8"/>
  <c r="M2" i="4"/>
  <c r="D26" i="5"/>
  <c r="D27" i="5"/>
  <c r="C16" i="11" s="1"/>
  <c r="F17" i="11"/>
  <c r="T2" i="6"/>
  <c r="O2" i="6"/>
  <c r="M2" i="6"/>
  <c r="U31" i="4"/>
  <c r="L13" i="11" s="1"/>
  <c r="A2" i="6"/>
  <c r="T2" i="7"/>
  <c r="O2" i="7"/>
  <c r="M2" i="7"/>
  <c r="A2" i="7"/>
  <c r="T2" i="5"/>
  <c r="O2" i="5"/>
  <c r="M2" i="5"/>
  <c r="A2" i="5"/>
  <c r="T2" i="4"/>
  <c r="O2" i="4"/>
  <c r="C31" i="4"/>
  <c r="B13" i="11" s="1"/>
  <c r="K9" i="11"/>
  <c r="K30" i="11" s="1"/>
  <c r="M28" i="11"/>
  <c r="O28" i="11" s="1"/>
  <c r="M24" i="11"/>
  <c r="W21" i="7"/>
  <c r="W31" i="6"/>
  <c r="M21" i="11" s="1"/>
  <c r="W24" i="6"/>
  <c r="M20" i="11" s="1"/>
  <c r="M19" i="11"/>
  <c r="W43" i="5"/>
  <c r="M18" i="11" s="1"/>
  <c r="M17" i="11"/>
  <c r="W31" i="4"/>
  <c r="M13" i="11" s="1"/>
  <c r="W24" i="4"/>
  <c r="M12" i="11" s="1"/>
  <c r="W17" i="4"/>
  <c r="W9" i="4"/>
  <c r="M10" i="11" s="1"/>
  <c r="M9" i="11"/>
  <c r="M30" i="11" s="1"/>
  <c r="K26" i="11"/>
  <c r="K24" i="11"/>
  <c r="S13" i="7"/>
  <c r="K22" i="11" s="1"/>
  <c r="S31" i="6"/>
  <c r="K21" i="11"/>
  <c r="K20" i="11"/>
  <c r="S14" i="6"/>
  <c r="K19" i="11" s="1"/>
  <c r="S43" i="5"/>
  <c r="K18" i="11" s="1"/>
  <c r="S32" i="5"/>
  <c r="K17" i="11"/>
  <c r="S27" i="5"/>
  <c r="K16" i="11" s="1"/>
  <c r="S21" i="5"/>
  <c r="K15" i="11"/>
  <c r="S31" i="4"/>
  <c r="K13" i="11"/>
  <c r="S24" i="4"/>
  <c r="K12" i="11" s="1"/>
  <c r="S17" i="4"/>
  <c r="K11" i="11" s="1"/>
  <c r="S9" i="4"/>
  <c r="P32" i="8"/>
  <c r="I26" i="11" s="1"/>
  <c r="I24" i="11"/>
  <c r="P21" i="7"/>
  <c r="I23" i="11" s="1"/>
  <c r="P13" i="7"/>
  <c r="I22" i="11" s="1"/>
  <c r="I21" i="11"/>
  <c r="I20" i="11"/>
  <c r="P43" i="5"/>
  <c r="I18" i="11" s="1"/>
  <c r="P32" i="5"/>
  <c r="I17" i="11" s="1"/>
  <c r="P27" i="5"/>
  <c r="P21" i="5"/>
  <c r="I15" i="11" s="1"/>
  <c r="I13" i="11"/>
  <c r="P24" i="4"/>
  <c r="I12" i="11" s="1"/>
  <c r="P17" i="4"/>
  <c r="I10" i="11"/>
  <c r="L32" i="8"/>
  <c r="L17" i="8"/>
  <c r="G25" i="11" s="1"/>
  <c r="G24" i="11"/>
  <c r="G23" i="11"/>
  <c r="G22" i="11"/>
  <c r="L31" i="6"/>
  <c r="G21" i="11" s="1"/>
  <c r="L24" i="6"/>
  <c r="G20" i="11" s="1"/>
  <c r="G19" i="11"/>
  <c r="L43" i="5"/>
  <c r="G18" i="11" s="1"/>
  <c r="L32" i="5"/>
  <c r="G17" i="11"/>
  <c r="L27" i="5"/>
  <c r="G16" i="11" s="1"/>
  <c r="G15" i="11"/>
  <c r="L10" i="5"/>
  <c r="G14" i="11"/>
  <c r="L31" i="4"/>
  <c r="G13" i="11"/>
  <c r="L24" i="4"/>
  <c r="G12" i="11" s="1"/>
  <c r="L17" i="4"/>
  <c r="L9" i="4"/>
  <c r="G10" i="11" s="1"/>
  <c r="G9" i="11"/>
  <c r="G30" i="11" s="1"/>
  <c r="G40" i="8"/>
  <c r="E27" i="11" s="1"/>
  <c r="G17" i="8"/>
  <c r="E25" i="11" s="1"/>
  <c r="G21" i="7"/>
  <c r="E23" i="11" s="1"/>
  <c r="G13" i="7"/>
  <c r="E22" i="11" s="1"/>
  <c r="E21" i="11"/>
  <c r="G24" i="6"/>
  <c r="E20" i="11" s="1"/>
  <c r="G14" i="6"/>
  <c r="E19" i="11" s="1"/>
  <c r="G43" i="5"/>
  <c r="E18" i="11" s="1"/>
  <c r="E17" i="11"/>
  <c r="G27" i="5"/>
  <c r="E16" i="11" s="1"/>
  <c r="G21" i="5"/>
  <c r="E15" i="11" s="1"/>
  <c r="G10" i="5"/>
  <c r="E14" i="11" s="1"/>
  <c r="G31" i="4"/>
  <c r="G24" i="4"/>
  <c r="E12" i="11" s="1"/>
  <c r="G17" i="4"/>
  <c r="E11" i="11" s="1"/>
  <c r="G9" i="4"/>
  <c r="C32" i="8"/>
  <c r="C17" i="8"/>
  <c r="C21" i="7"/>
  <c r="C13" i="7"/>
  <c r="B22" i="11" s="1"/>
  <c r="C31" i="6"/>
  <c r="C24" i="6"/>
  <c r="B20" i="11" s="1"/>
  <c r="C14" i="6"/>
  <c r="B19" i="11" s="1"/>
  <c r="C32" i="5"/>
  <c r="C27" i="5"/>
  <c r="B16" i="11" s="1"/>
  <c r="C21" i="5"/>
  <c r="B15" i="11" s="1"/>
  <c r="C10" i="5"/>
  <c r="C24" i="4"/>
  <c r="B12" i="11" s="1"/>
  <c r="C17" i="4"/>
  <c r="C9" i="4"/>
  <c r="B10" i="11" s="1"/>
  <c r="B9" i="11"/>
  <c r="B30" i="11" s="1"/>
  <c r="P14" i="6"/>
  <c r="I19" i="11" s="1"/>
  <c r="T2" i="3"/>
  <c r="O2" i="3"/>
  <c r="M2" i="3"/>
  <c r="A2" i="3"/>
  <c r="F20" i="11"/>
  <c r="H10" i="11"/>
  <c r="N21" i="11"/>
  <c r="J14" i="11"/>
  <c r="L44" i="7"/>
  <c r="I11" i="11" l="1"/>
  <c r="P45" i="4"/>
  <c r="E10" i="11"/>
  <c r="G45" i="4"/>
  <c r="M11" i="11"/>
  <c r="W45" i="4"/>
  <c r="G11" i="11"/>
  <c r="L45" i="4"/>
  <c r="B11" i="11"/>
  <c r="O11" i="11" s="1"/>
  <c r="C45" i="4"/>
  <c r="L25" i="11"/>
  <c r="U34" i="8"/>
  <c r="Q44" i="7"/>
  <c r="X48" i="6"/>
  <c r="N48" i="6"/>
  <c r="H48" i="6"/>
  <c r="U46" i="5"/>
  <c r="N10" i="11"/>
  <c r="X45" i="4"/>
  <c r="U45" i="4"/>
  <c r="L10" i="11"/>
  <c r="J10" i="11"/>
  <c r="Q45" i="4"/>
  <c r="N45" i="4"/>
  <c r="F10" i="11"/>
  <c r="H45" i="4"/>
  <c r="C10" i="11"/>
  <c r="D45" i="4"/>
  <c r="H46" i="5"/>
  <c r="H34" i="8"/>
  <c r="K10" i="11"/>
  <c r="A32" i="5"/>
  <c r="W48" i="6"/>
  <c r="N34" i="8"/>
  <c r="P44" i="8"/>
  <c r="P34" i="8"/>
  <c r="N44" i="7"/>
  <c r="X44" i="7"/>
  <c r="H44" i="7"/>
  <c r="P46" i="5"/>
  <c r="D48" i="6"/>
  <c r="F24" i="11"/>
  <c r="L19" i="11"/>
  <c r="J19" i="11"/>
  <c r="F19" i="11"/>
  <c r="P21" i="11"/>
  <c r="P13" i="11"/>
  <c r="P11" i="11"/>
  <c r="P20" i="11"/>
  <c r="P14" i="11"/>
  <c r="P17" i="11"/>
  <c r="P25" i="11"/>
  <c r="P18" i="11"/>
  <c r="P22" i="11"/>
  <c r="W44" i="7"/>
  <c r="G44" i="7"/>
  <c r="O20" i="11"/>
  <c r="A10" i="5"/>
  <c r="P48" i="6"/>
  <c r="M23" i="11"/>
  <c r="U44" i="7"/>
  <c r="A31" i="6"/>
  <c r="G48" i="6"/>
  <c r="O27" i="11"/>
  <c r="E13" i="11"/>
  <c r="E31" i="11" s="1"/>
  <c r="P23" i="11"/>
  <c r="K25" i="11"/>
  <c r="K31" i="11" s="1"/>
  <c r="L44" i="8"/>
  <c r="S44" i="7"/>
  <c r="S48" i="6"/>
  <c r="A24" i="6"/>
  <c r="C19" i="11"/>
  <c r="B14" i="11"/>
  <c r="O14" i="11" s="1"/>
  <c r="P12" i="11"/>
  <c r="F2" i="3"/>
  <c r="F9" i="11"/>
  <c r="F30" i="11" s="1"/>
  <c r="H9" i="11"/>
  <c r="H30" i="11" s="1"/>
  <c r="Q44" i="8"/>
  <c r="N31" i="11"/>
  <c r="N29" i="11"/>
  <c r="M32" i="11" s="1"/>
  <c r="P27" i="11"/>
  <c r="Q34" i="8"/>
  <c r="F26" i="11"/>
  <c r="D34" i="8"/>
  <c r="N46" i="5"/>
  <c r="X46" i="5"/>
  <c r="P15" i="11"/>
  <c r="A21" i="5"/>
  <c r="D44" i="7"/>
  <c r="D46" i="5"/>
  <c r="P44" i="7"/>
  <c r="J24" i="11"/>
  <c r="H26" i="11"/>
  <c r="Q46" i="5"/>
  <c r="I16" i="11"/>
  <c r="I29" i="11" s="1"/>
  <c r="J16" i="11"/>
  <c r="W34" i="8"/>
  <c r="X44" i="8"/>
  <c r="W44" i="8"/>
  <c r="M25" i="11"/>
  <c r="S34" i="8"/>
  <c r="G34" i="8"/>
  <c r="G44" i="8"/>
  <c r="L34" i="8"/>
  <c r="G26" i="11"/>
  <c r="G31" i="11" s="1"/>
  <c r="A32" i="8"/>
  <c r="A40" i="8"/>
  <c r="C44" i="8"/>
  <c r="B26" i="11"/>
  <c r="B25" i="11"/>
  <c r="C34" i="8"/>
  <c r="A17" i="8"/>
  <c r="O22" i="11"/>
  <c r="A31" i="7"/>
  <c r="A13" i="7"/>
  <c r="C44" i="7"/>
  <c r="B21" i="11"/>
  <c r="O21" i="11" s="1"/>
  <c r="C48" i="6"/>
  <c r="W46" i="5"/>
  <c r="M16" i="11"/>
  <c r="O15" i="11"/>
  <c r="S46" i="5"/>
  <c r="G46" i="5"/>
  <c r="O18" i="11"/>
  <c r="L46" i="5"/>
  <c r="A43" i="5"/>
  <c r="B17" i="11"/>
  <c r="O17" i="11" s="1"/>
  <c r="A27" i="5"/>
  <c r="C46" i="5"/>
  <c r="O12" i="11"/>
  <c r="O10" i="11"/>
  <c r="A31" i="4"/>
  <c r="A24" i="4"/>
  <c r="A17" i="4"/>
  <c r="A9" i="4"/>
  <c r="O9" i="11"/>
  <c r="A44" i="3"/>
  <c r="A14" i="6"/>
  <c r="O19" i="11"/>
  <c r="L48" i="6"/>
  <c r="X34" i="8"/>
  <c r="O24" i="11"/>
  <c r="B23" i="11"/>
  <c r="A21" i="7"/>
  <c r="H44" i="8"/>
  <c r="N44" i="8"/>
  <c r="D44" i="8"/>
  <c r="L31" i="11" l="1"/>
  <c r="F2" i="6"/>
  <c r="P10" i="11"/>
  <c r="P24" i="11"/>
  <c r="F2" i="7"/>
  <c r="L29" i="11"/>
  <c r="K32" i="11" s="1"/>
  <c r="P19" i="11"/>
  <c r="F31" i="11"/>
  <c r="C31" i="11"/>
  <c r="C29" i="11"/>
  <c r="B32" i="11" s="1"/>
  <c r="E29" i="11"/>
  <c r="O13" i="11"/>
  <c r="O23" i="11"/>
  <c r="M31" i="11"/>
  <c r="K29" i="11"/>
  <c r="E46" i="8"/>
  <c r="P9" i="11"/>
  <c r="O25" i="11"/>
  <c r="M29" i="11"/>
  <c r="O46" i="8"/>
  <c r="A44" i="7"/>
  <c r="R46" i="8"/>
  <c r="P30" i="11"/>
  <c r="F29" i="11"/>
  <c r="E32" i="11" s="1"/>
  <c r="P26" i="11"/>
  <c r="C48" i="11" s="1"/>
  <c r="B48" i="11" s="1"/>
  <c r="V46" i="8"/>
  <c r="F2" i="5"/>
  <c r="F2" i="4"/>
  <c r="I46" i="8"/>
  <c r="H29" i="11"/>
  <c r="G32" i="11" s="1"/>
  <c r="H31" i="11"/>
  <c r="I31" i="11"/>
  <c r="J31" i="11"/>
  <c r="P16" i="11"/>
  <c r="J29" i="11"/>
  <c r="I32" i="11" s="1"/>
  <c r="F2" i="8"/>
  <c r="A44" i="8"/>
  <c r="G29" i="11"/>
  <c r="O26" i="11"/>
  <c r="A48" i="6"/>
  <c r="O16" i="11"/>
  <c r="A46" i="5"/>
  <c r="B46" i="8"/>
  <c r="A45" i="4"/>
  <c r="B29" i="11"/>
  <c r="O30" i="11"/>
  <c r="B31" i="11"/>
  <c r="P29" i="11" l="1"/>
  <c r="I2" i="8" s="1"/>
  <c r="O32" i="11"/>
  <c r="E3" i="11" s="1"/>
  <c r="O29" i="11"/>
  <c r="P31" i="11"/>
  <c r="O31" i="11"/>
  <c r="A46" i="8"/>
  <c r="B3" i="11" l="1"/>
  <c r="I2" i="5"/>
  <c r="I2" i="7"/>
  <c r="I2" i="6"/>
  <c r="I2" i="4"/>
  <c r="I2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E1" authorId="0" shapeId="0" xr:uid="{00000000-0006-0000-0000-000001000000}">
      <text>
        <r>
          <rPr>
            <b/>
            <sz val="12"/>
            <color indexed="10"/>
            <rFont val="ＭＳ Ｐゴシック"/>
            <family val="3"/>
            <charset val="128"/>
          </rPr>
          <t xml:space="preserve">  折込日・サイズ・広告主名・タイトルを最初に入力して下さい。</t>
        </r>
      </text>
    </comment>
  </commentList>
</comments>
</file>

<file path=xl/sharedStrings.xml><?xml version="1.0" encoding="utf-8"?>
<sst xmlns="http://schemas.openxmlformats.org/spreadsheetml/2006/main" count="1151" uniqueCount="644">
  <si>
    <t>伊予市</t>
    <rPh sb="0" eb="3">
      <t>イヨシ</t>
    </rPh>
    <phoneticPr fontId="3"/>
  </si>
  <si>
    <t>伊予郡</t>
    <rPh sb="0" eb="3">
      <t>イヨグン</t>
    </rPh>
    <phoneticPr fontId="3"/>
  </si>
  <si>
    <t>八幡浜市</t>
    <rPh sb="0" eb="2">
      <t>ヤハタ</t>
    </rPh>
    <rPh sb="2" eb="3">
      <t>ハマ</t>
    </rPh>
    <rPh sb="3" eb="4">
      <t>シ</t>
    </rPh>
    <phoneticPr fontId="3"/>
  </si>
  <si>
    <t>宇和島市</t>
    <rPh sb="0" eb="4">
      <t>ウワジマシ</t>
    </rPh>
    <phoneticPr fontId="3"/>
  </si>
  <si>
    <t>北宇和郡</t>
    <rPh sb="0" eb="1">
      <t>キタ</t>
    </rPh>
    <rPh sb="1" eb="3">
      <t>ウワ</t>
    </rPh>
    <rPh sb="3" eb="4">
      <t>グン</t>
    </rPh>
    <phoneticPr fontId="3"/>
  </si>
  <si>
    <t>新居浜市</t>
    <rPh sb="0" eb="4">
      <t>ニイハマシ</t>
    </rPh>
    <phoneticPr fontId="3"/>
  </si>
  <si>
    <t>今治市</t>
    <rPh sb="0" eb="3">
      <t>イマバリシ</t>
    </rPh>
    <phoneticPr fontId="3"/>
  </si>
  <si>
    <t>配布数</t>
    <rPh sb="0" eb="2">
      <t>ハイフ</t>
    </rPh>
    <rPh sb="2" eb="3">
      <t>スウ</t>
    </rPh>
    <phoneticPr fontId="3"/>
  </si>
  <si>
    <t>奥道後（合）</t>
    <rPh sb="0" eb="1">
      <t>オク</t>
    </rPh>
    <rPh sb="1" eb="3">
      <t>ドウゴ</t>
    </rPh>
    <rPh sb="4" eb="5">
      <t>ア</t>
    </rPh>
    <phoneticPr fontId="3"/>
  </si>
  <si>
    <t>計</t>
    <rPh sb="0" eb="1">
      <t>ケイ</t>
    </rPh>
    <phoneticPr fontId="3"/>
  </si>
  <si>
    <t>松山西</t>
    <rPh sb="0" eb="2">
      <t>マツヤマ</t>
    </rPh>
    <rPh sb="2" eb="3">
      <t>ニシ</t>
    </rPh>
    <phoneticPr fontId="3"/>
  </si>
  <si>
    <t>松山北</t>
    <rPh sb="0" eb="2">
      <t>マツヤマ</t>
    </rPh>
    <rPh sb="2" eb="3">
      <t>キタ</t>
    </rPh>
    <phoneticPr fontId="3"/>
  </si>
  <si>
    <t>奥道後（愛）</t>
    <rPh sb="0" eb="1">
      <t>オク</t>
    </rPh>
    <rPh sb="1" eb="3">
      <t>ドウゴ</t>
    </rPh>
    <rPh sb="4" eb="5">
      <t>アイ</t>
    </rPh>
    <phoneticPr fontId="3"/>
  </si>
  <si>
    <t>三津東</t>
    <rPh sb="0" eb="2">
      <t>ミツ</t>
    </rPh>
    <rPh sb="2" eb="3">
      <t>ヒガシ</t>
    </rPh>
    <phoneticPr fontId="3"/>
  </si>
  <si>
    <t>三津西</t>
    <rPh sb="0" eb="2">
      <t>ミツ</t>
    </rPh>
    <rPh sb="2" eb="3">
      <t>ニシ</t>
    </rPh>
    <phoneticPr fontId="3"/>
  </si>
  <si>
    <t>石井東（合）</t>
    <rPh sb="0" eb="2">
      <t>イシイ</t>
    </rPh>
    <rPh sb="2" eb="3">
      <t>ヒガシ</t>
    </rPh>
    <rPh sb="4" eb="5">
      <t>ア</t>
    </rPh>
    <phoneticPr fontId="3"/>
  </si>
  <si>
    <t>石井西（合）</t>
    <rPh sb="0" eb="2">
      <t>イシイ</t>
    </rPh>
    <rPh sb="2" eb="3">
      <t>ニシ</t>
    </rPh>
    <rPh sb="4" eb="5">
      <t>ア</t>
    </rPh>
    <phoneticPr fontId="3"/>
  </si>
  <si>
    <t>石井南（合）</t>
    <rPh sb="0" eb="2">
      <t>イシイ</t>
    </rPh>
    <rPh sb="2" eb="3">
      <t>ミナミ</t>
    </rPh>
    <rPh sb="4" eb="5">
      <t>ア</t>
    </rPh>
    <phoneticPr fontId="3"/>
  </si>
  <si>
    <t>石井南（愛）</t>
    <rPh sb="0" eb="2">
      <t>イシイ</t>
    </rPh>
    <rPh sb="2" eb="3">
      <t>ミナミ</t>
    </rPh>
    <rPh sb="4" eb="5">
      <t>アイ</t>
    </rPh>
    <phoneticPr fontId="3"/>
  </si>
  <si>
    <t>石井東（愛）</t>
    <rPh sb="0" eb="2">
      <t>イシイ</t>
    </rPh>
    <rPh sb="2" eb="3">
      <t>ヒガシ</t>
    </rPh>
    <rPh sb="4" eb="5">
      <t>アイ</t>
    </rPh>
    <phoneticPr fontId="3"/>
  </si>
  <si>
    <t>ページ合計</t>
    <rPh sb="3" eb="5">
      <t>ゴウケイ</t>
    </rPh>
    <phoneticPr fontId="3"/>
  </si>
  <si>
    <t>伊予東</t>
    <rPh sb="0" eb="2">
      <t>イヨ</t>
    </rPh>
    <rPh sb="2" eb="3">
      <t>ヒガシ</t>
    </rPh>
    <phoneticPr fontId="3"/>
  </si>
  <si>
    <t>伊予南</t>
    <rPh sb="0" eb="2">
      <t>イヨ</t>
    </rPh>
    <rPh sb="2" eb="3">
      <t>ミナミ</t>
    </rPh>
    <phoneticPr fontId="3"/>
  </si>
  <si>
    <t>北伊予（松前）</t>
    <rPh sb="0" eb="3">
      <t>キタイヨ</t>
    </rPh>
    <rPh sb="4" eb="6">
      <t>マツマエ</t>
    </rPh>
    <phoneticPr fontId="3"/>
  </si>
  <si>
    <t>畑野川</t>
    <rPh sb="0" eb="2">
      <t>ハタノ</t>
    </rPh>
    <rPh sb="2" eb="3">
      <t>カワ</t>
    </rPh>
    <phoneticPr fontId="3"/>
  </si>
  <si>
    <t>父二峰</t>
    <rPh sb="0" eb="1">
      <t>チチ</t>
    </rPh>
    <rPh sb="1" eb="3">
      <t>フタミネ</t>
    </rPh>
    <phoneticPr fontId="3"/>
  </si>
  <si>
    <t>上浮穴郡</t>
    <rPh sb="0" eb="1">
      <t>カミ</t>
    </rPh>
    <rPh sb="1" eb="2">
      <t>ウキ</t>
    </rPh>
    <rPh sb="2" eb="3">
      <t>アナ</t>
    </rPh>
    <rPh sb="3" eb="4">
      <t>グン</t>
    </rPh>
    <phoneticPr fontId="3"/>
  </si>
  <si>
    <t>鹿野川</t>
    <rPh sb="0" eb="2">
      <t>シカノ</t>
    </rPh>
    <rPh sb="2" eb="3">
      <t>カワ</t>
    </rPh>
    <phoneticPr fontId="3"/>
  </si>
  <si>
    <t>八多喜</t>
    <rPh sb="0" eb="1">
      <t>ハチ</t>
    </rPh>
    <rPh sb="1" eb="2">
      <t>オオ</t>
    </rPh>
    <rPh sb="2" eb="3">
      <t>キ</t>
    </rPh>
    <phoneticPr fontId="3"/>
  </si>
  <si>
    <t>卯之町</t>
    <rPh sb="0" eb="3">
      <t>ウノマチ</t>
    </rPh>
    <phoneticPr fontId="3"/>
  </si>
  <si>
    <t>八幡浜</t>
    <rPh sb="0" eb="2">
      <t>ヤハタ</t>
    </rPh>
    <rPh sb="2" eb="3">
      <t>ハマ</t>
    </rPh>
    <phoneticPr fontId="3"/>
  </si>
  <si>
    <t>保内川之石</t>
    <rPh sb="0" eb="1">
      <t>ホ</t>
    </rPh>
    <rPh sb="1" eb="2">
      <t>ウチ</t>
    </rPh>
    <rPh sb="2" eb="5">
      <t>カワノイシ</t>
    </rPh>
    <phoneticPr fontId="3"/>
  </si>
  <si>
    <t>八多喜(朝)</t>
    <rPh sb="0" eb="1">
      <t>ハチ</t>
    </rPh>
    <rPh sb="1" eb="3">
      <t>タキ</t>
    </rPh>
    <rPh sb="4" eb="5">
      <t>アサ</t>
    </rPh>
    <phoneticPr fontId="3"/>
  </si>
  <si>
    <t>卯之町(朝)</t>
    <rPh sb="0" eb="3">
      <t>ウノマチ</t>
    </rPh>
    <rPh sb="4" eb="5">
      <t>アサ</t>
    </rPh>
    <phoneticPr fontId="3"/>
  </si>
  <si>
    <t>卯之町(合)</t>
    <rPh sb="0" eb="3">
      <t>ウノマチ</t>
    </rPh>
    <rPh sb="4" eb="5">
      <t>ゴウ</t>
    </rPh>
    <phoneticPr fontId="3"/>
  </si>
  <si>
    <t>八多喜(合)</t>
    <rPh sb="0" eb="1">
      <t>ハチ</t>
    </rPh>
    <rPh sb="1" eb="3">
      <t>タキ</t>
    </rPh>
    <rPh sb="4" eb="5">
      <t>ゴウ</t>
    </rPh>
    <phoneticPr fontId="3"/>
  </si>
  <si>
    <t>宇和島中央</t>
    <rPh sb="0" eb="3">
      <t>ウワジマ</t>
    </rPh>
    <rPh sb="3" eb="5">
      <t>チュウオウ</t>
    </rPh>
    <phoneticPr fontId="3"/>
  </si>
  <si>
    <t>宇和島西</t>
    <rPh sb="0" eb="3">
      <t>ウワジマ</t>
    </rPh>
    <rPh sb="3" eb="4">
      <t>ニシ</t>
    </rPh>
    <phoneticPr fontId="3"/>
  </si>
  <si>
    <t>宇和島南</t>
    <rPh sb="0" eb="3">
      <t>ウワジマ</t>
    </rPh>
    <rPh sb="3" eb="4">
      <t>ミナミ</t>
    </rPh>
    <phoneticPr fontId="3"/>
  </si>
  <si>
    <t>宇和島</t>
    <rPh sb="0" eb="3">
      <t>ウワジマ</t>
    </rPh>
    <phoneticPr fontId="3"/>
  </si>
  <si>
    <t>一本松</t>
    <rPh sb="0" eb="3">
      <t>イッポンマツ</t>
    </rPh>
    <phoneticPr fontId="3"/>
  </si>
  <si>
    <t>多喜浜</t>
    <rPh sb="0" eb="3">
      <t>タキハマ</t>
    </rPh>
    <phoneticPr fontId="3"/>
  </si>
  <si>
    <t>新居浜東</t>
    <rPh sb="0" eb="3">
      <t>ニイハマ</t>
    </rPh>
    <rPh sb="3" eb="4">
      <t>ヒガシ</t>
    </rPh>
    <phoneticPr fontId="3"/>
  </si>
  <si>
    <t>新居浜南</t>
    <rPh sb="0" eb="3">
      <t>ニイハマ</t>
    </rPh>
    <rPh sb="3" eb="4">
      <t>ミナミ</t>
    </rPh>
    <phoneticPr fontId="3"/>
  </si>
  <si>
    <t>新居浜西</t>
    <rPh sb="0" eb="3">
      <t>ニイハマ</t>
    </rPh>
    <rPh sb="3" eb="4">
      <t>ニシ</t>
    </rPh>
    <phoneticPr fontId="3"/>
  </si>
  <si>
    <t>西条南</t>
    <rPh sb="0" eb="2">
      <t>サイジョウ</t>
    </rPh>
    <rPh sb="2" eb="3">
      <t>ミナミ</t>
    </rPh>
    <phoneticPr fontId="3"/>
  </si>
  <si>
    <t>西条東</t>
    <rPh sb="0" eb="3">
      <t>サイジョウヒガシ</t>
    </rPh>
    <phoneticPr fontId="3"/>
  </si>
  <si>
    <t>今治西</t>
    <rPh sb="0" eb="2">
      <t>イマバリ</t>
    </rPh>
    <rPh sb="2" eb="3">
      <t>ニシ</t>
    </rPh>
    <phoneticPr fontId="3"/>
  </si>
  <si>
    <t>今治南</t>
    <rPh sb="0" eb="2">
      <t>イマバリ</t>
    </rPh>
    <rPh sb="2" eb="3">
      <t>ミナミ</t>
    </rPh>
    <phoneticPr fontId="3"/>
  </si>
  <si>
    <t>新居浜北</t>
    <rPh sb="0" eb="3">
      <t>ニイハマ</t>
    </rPh>
    <rPh sb="3" eb="4">
      <t>キタ</t>
    </rPh>
    <phoneticPr fontId="3"/>
  </si>
  <si>
    <t>西条東</t>
    <rPh sb="0" eb="2">
      <t>サイジョウ</t>
    </rPh>
    <rPh sb="2" eb="3">
      <t>ヒガシ</t>
    </rPh>
    <phoneticPr fontId="3"/>
  </si>
  <si>
    <t>新居浜上</t>
    <rPh sb="0" eb="3">
      <t>ニイハマ</t>
    </rPh>
    <rPh sb="3" eb="4">
      <t>カミ</t>
    </rPh>
    <phoneticPr fontId="3"/>
  </si>
  <si>
    <t>西条中部</t>
    <rPh sb="0" eb="2">
      <t>サイジョウ</t>
    </rPh>
    <rPh sb="2" eb="4">
      <t>チュウブ</t>
    </rPh>
    <phoneticPr fontId="3"/>
  </si>
  <si>
    <t>野ノ江</t>
    <rPh sb="0" eb="1">
      <t>ノ</t>
    </rPh>
    <rPh sb="2" eb="3">
      <t>エ</t>
    </rPh>
    <phoneticPr fontId="3"/>
  </si>
  <si>
    <t>志津見</t>
    <rPh sb="0" eb="1">
      <t>シ</t>
    </rPh>
    <rPh sb="1" eb="2">
      <t>ツ</t>
    </rPh>
    <rPh sb="2" eb="3">
      <t>ミ</t>
    </rPh>
    <phoneticPr fontId="3"/>
  </si>
  <si>
    <t>伯方中央</t>
    <rPh sb="0" eb="1">
      <t>ハク</t>
    </rPh>
    <rPh sb="1" eb="2">
      <t>カタ</t>
    </rPh>
    <rPh sb="2" eb="4">
      <t>チュウオウ</t>
    </rPh>
    <phoneticPr fontId="3"/>
  </si>
  <si>
    <t>川之江(読）</t>
    <rPh sb="0" eb="3">
      <t>カワノエ</t>
    </rPh>
    <rPh sb="4" eb="5">
      <t>ヨ</t>
    </rPh>
    <phoneticPr fontId="3"/>
  </si>
  <si>
    <t>今治南(合)</t>
    <rPh sb="0" eb="2">
      <t>イマバリ</t>
    </rPh>
    <rPh sb="2" eb="3">
      <t>ミナミ</t>
    </rPh>
    <rPh sb="4" eb="5">
      <t>ゴウ</t>
    </rPh>
    <phoneticPr fontId="3"/>
  </si>
  <si>
    <t>瀬戸崎(合)</t>
    <rPh sb="0" eb="2">
      <t>セト</t>
    </rPh>
    <rPh sb="2" eb="3">
      <t>サキ</t>
    </rPh>
    <rPh sb="4" eb="5">
      <t>ゴウ</t>
    </rPh>
    <phoneticPr fontId="3"/>
  </si>
  <si>
    <t>野ノ江(愛)</t>
    <rPh sb="0" eb="1">
      <t>ノ</t>
    </rPh>
    <rPh sb="2" eb="3">
      <t>エ</t>
    </rPh>
    <rPh sb="4" eb="5">
      <t>アイ</t>
    </rPh>
    <phoneticPr fontId="3"/>
  </si>
  <si>
    <t>瀬戸崎(愛)</t>
    <rPh sb="0" eb="3">
      <t>セトザキ</t>
    </rPh>
    <rPh sb="4" eb="5">
      <t>アイ</t>
    </rPh>
    <phoneticPr fontId="3"/>
  </si>
  <si>
    <t>瀬戸崎(愛)</t>
    <rPh sb="0" eb="2">
      <t>セト</t>
    </rPh>
    <rPh sb="2" eb="3">
      <t>サキ</t>
    </rPh>
    <rPh sb="4" eb="5">
      <t>アイ</t>
    </rPh>
    <phoneticPr fontId="3"/>
  </si>
  <si>
    <t>松野町</t>
    <rPh sb="0" eb="3">
      <t>マツノチョウ</t>
    </rPh>
    <phoneticPr fontId="3"/>
  </si>
  <si>
    <t>県下合計</t>
    <rPh sb="0" eb="2">
      <t>ケンカ</t>
    </rPh>
    <rPh sb="2" eb="4">
      <t>ゴウケイ</t>
    </rPh>
    <phoneticPr fontId="3"/>
  </si>
  <si>
    <t>愛 媛 新 聞</t>
    <rPh sb="0" eb="1">
      <t>アイ</t>
    </rPh>
    <rPh sb="2" eb="3">
      <t>ヒメ</t>
    </rPh>
    <rPh sb="4" eb="5">
      <t>シン</t>
    </rPh>
    <rPh sb="6" eb="7">
      <t>ブン</t>
    </rPh>
    <phoneticPr fontId="3"/>
  </si>
  <si>
    <t>読 売 新 聞</t>
    <rPh sb="0" eb="1">
      <t>ドク</t>
    </rPh>
    <rPh sb="2" eb="3">
      <t>バイ</t>
    </rPh>
    <rPh sb="4" eb="5">
      <t>シン</t>
    </rPh>
    <rPh sb="6" eb="7">
      <t>ブン</t>
    </rPh>
    <phoneticPr fontId="3"/>
  </si>
  <si>
    <t>朝 日 新 聞</t>
    <rPh sb="0" eb="1">
      <t>アサ</t>
    </rPh>
    <rPh sb="2" eb="3">
      <t>ヒ</t>
    </rPh>
    <rPh sb="4" eb="5">
      <t>シン</t>
    </rPh>
    <rPh sb="6" eb="7">
      <t>ブン</t>
    </rPh>
    <phoneticPr fontId="3"/>
  </si>
  <si>
    <t>毎 日 新 聞</t>
    <rPh sb="0" eb="1">
      <t>ゴト</t>
    </rPh>
    <rPh sb="2" eb="3">
      <t>ヒ</t>
    </rPh>
    <rPh sb="4" eb="5">
      <t>シン</t>
    </rPh>
    <rPh sb="6" eb="7">
      <t>ブン</t>
    </rPh>
    <phoneticPr fontId="3"/>
  </si>
  <si>
    <t>産 経 新 聞</t>
    <rPh sb="0" eb="1">
      <t>サン</t>
    </rPh>
    <rPh sb="2" eb="3">
      <t>キョウ</t>
    </rPh>
    <rPh sb="4" eb="5">
      <t>シン</t>
    </rPh>
    <rPh sb="6" eb="7">
      <t>ブン</t>
    </rPh>
    <phoneticPr fontId="3"/>
  </si>
  <si>
    <t>日 経 新 聞</t>
    <rPh sb="0" eb="1">
      <t>ヒ</t>
    </rPh>
    <rPh sb="2" eb="3">
      <t>ヘ</t>
    </rPh>
    <rPh sb="4" eb="5">
      <t>シン</t>
    </rPh>
    <rPh sb="6" eb="7">
      <t>ブン</t>
    </rPh>
    <phoneticPr fontId="3"/>
  </si>
  <si>
    <t>部   数</t>
    <rPh sb="0" eb="1">
      <t>ブ</t>
    </rPh>
    <rPh sb="4" eb="5">
      <t>カズ</t>
    </rPh>
    <phoneticPr fontId="3"/>
  </si>
  <si>
    <t>店      名</t>
    <rPh sb="0" eb="1">
      <t>ミセ</t>
    </rPh>
    <rPh sb="7" eb="8">
      <t>メイ</t>
    </rPh>
    <phoneticPr fontId="3"/>
  </si>
  <si>
    <t>総 部 数</t>
    <rPh sb="0" eb="1">
      <t>ソウ</t>
    </rPh>
    <rPh sb="2" eb="3">
      <t>ブ</t>
    </rPh>
    <rPh sb="4" eb="5">
      <t>カズ</t>
    </rPh>
    <phoneticPr fontId="3"/>
  </si>
  <si>
    <t>折 込 数</t>
    <rPh sb="0" eb="1">
      <t>オリ</t>
    </rPh>
    <rPh sb="2" eb="3">
      <t>コミ</t>
    </rPh>
    <rPh sb="4" eb="5">
      <t>スウ</t>
    </rPh>
    <phoneticPr fontId="3"/>
  </si>
  <si>
    <t>全 紙 合 計</t>
    <rPh sb="0" eb="1">
      <t>ゼン</t>
    </rPh>
    <rPh sb="2" eb="3">
      <t>カミ</t>
    </rPh>
    <rPh sb="4" eb="5">
      <t>ゴウ</t>
    </rPh>
    <rPh sb="6" eb="7">
      <t>ケイ</t>
    </rPh>
    <phoneticPr fontId="3"/>
  </si>
  <si>
    <t>全 紙 部 数</t>
    <rPh sb="0" eb="1">
      <t>ゼン</t>
    </rPh>
    <rPh sb="2" eb="3">
      <t>カミ</t>
    </rPh>
    <rPh sb="4" eb="5">
      <t>ブ</t>
    </rPh>
    <rPh sb="6" eb="7">
      <t>カズ</t>
    </rPh>
    <phoneticPr fontId="3"/>
  </si>
  <si>
    <t>折込指定日</t>
    <rPh sb="0" eb="2">
      <t>オリコミ</t>
    </rPh>
    <rPh sb="2" eb="5">
      <t>シテイビ</t>
    </rPh>
    <phoneticPr fontId="3"/>
  </si>
  <si>
    <t>折込総数</t>
    <rPh sb="0" eb="2">
      <t>オリコミ</t>
    </rPh>
    <rPh sb="2" eb="4">
      <t>ソウスウ</t>
    </rPh>
    <phoneticPr fontId="3"/>
  </si>
  <si>
    <t>広告主名(チラシ表記の名称)</t>
    <rPh sb="0" eb="3">
      <t>コウコクヌシ</t>
    </rPh>
    <rPh sb="3" eb="4">
      <t>メイ</t>
    </rPh>
    <rPh sb="8" eb="10">
      <t>ヒョウキ</t>
    </rPh>
    <rPh sb="11" eb="13">
      <t>メイショウ</t>
    </rPh>
    <phoneticPr fontId="3"/>
  </si>
  <si>
    <t>タイトル等(詳しく記入)</t>
    <rPh sb="4" eb="5">
      <t>トウ</t>
    </rPh>
    <rPh sb="6" eb="7">
      <t>クワ</t>
    </rPh>
    <rPh sb="9" eb="11">
      <t>キニュウ</t>
    </rPh>
    <phoneticPr fontId="3"/>
  </si>
  <si>
    <t>申込者名</t>
    <rPh sb="0" eb="2">
      <t>モウシコミ</t>
    </rPh>
    <rPh sb="2" eb="3">
      <t>シャ</t>
    </rPh>
    <rPh sb="3" eb="4">
      <t>メイ</t>
    </rPh>
    <phoneticPr fontId="3"/>
  </si>
  <si>
    <t>Ｂ４厚紙</t>
    <rPh sb="2" eb="4">
      <t>アツガミ</t>
    </rPh>
    <phoneticPr fontId="3"/>
  </si>
  <si>
    <t>三島西（合）</t>
    <rPh sb="0" eb="2">
      <t>ミシマ</t>
    </rPh>
    <rPh sb="2" eb="3">
      <t>ニシ</t>
    </rPh>
    <rPh sb="4" eb="5">
      <t>ゴウ</t>
    </rPh>
    <phoneticPr fontId="3"/>
  </si>
  <si>
    <t>八幡浜(朝)</t>
    <rPh sb="0" eb="2">
      <t>ヤハタ</t>
    </rPh>
    <rPh sb="2" eb="3">
      <t>ハマ</t>
    </rPh>
    <rPh sb="4" eb="5">
      <t>アサ</t>
    </rPh>
    <phoneticPr fontId="3"/>
  </si>
  <si>
    <t>喜多郡</t>
    <rPh sb="0" eb="2">
      <t>キタ</t>
    </rPh>
    <rPh sb="2" eb="3">
      <t>グン</t>
    </rPh>
    <phoneticPr fontId="3"/>
  </si>
  <si>
    <t>石井西（愛）</t>
    <rPh sb="0" eb="1">
      <t>イシ</t>
    </rPh>
    <rPh sb="1" eb="2">
      <t>イ</t>
    </rPh>
    <rPh sb="2" eb="3">
      <t>ニシ</t>
    </rPh>
    <rPh sb="4" eb="5">
      <t>アイ</t>
    </rPh>
    <phoneticPr fontId="3"/>
  </si>
  <si>
    <t>今治東（島含）</t>
    <rPh sb="0" eb="2">
      <t>イマバリ</t>
    </rPh>
    <rPh sb="2" eb="3">
      <t>ヒガシ</t>
    </rPh>
    <rPh sb="4" eb="5">
      <t>シマ</t>
    </rPh>
    <rPh sb="5" eb="6">
      <t>フク</t>
    </rPh>
    <phoneticPr fontId="3"/>
  </si>
  <si>
    <t>今治東に含む</t>
    <rPh sb="0" eb="2">
      <t>イマバリ</t>
    </rPh>
    <rPh sb="2" eb="3">
      <t>ヒガシ</t>
    </rPh>
    <rPh sb="4" eb="5">
      <t>フク</t>
    </rPh>
    <phoneticPr fontId="3"/>
  </si>
  <si>
    <t>北条東</t>
    <rPh sb="0" eb="2">
      <t>ホウジョウ</t>
    </rPh>
    <rPh sb="2" eb="3">
      <t>ヒガシ</t>
    </rPh>
    <phoneticPr fontId="3"/>
  </si>
  <si>
    <t>北条南</t>
    <rPh sb="0" eb="2">
      <t>ホウジョウ</t>
    </rPh>
    <rPh sb="2" eb="3">
      <t>ミナミ</t>
    </rPh>
    <phoneticPr fontId="3"/>
  </si>
  <si>
    <t>西条西</t>
    <rPh sb="0" eb="2">
      <t>サイジョウ</t>
    </rPh>
    <rPh sb="2" eb="3">
      <t>ニシ</t>
    </rPh>
    <phoneticPr fontId="3"/>
  </si>
  <si>
    <t>佐礼谷(合)</t>
    <rPh sb="0" eb="1">
      <t>サ</t>
    </rPh>
    <rPh sb="1" eb="2">
      <t>レイ</t>
    </rPh>
    <rPh sb="2" eb="3">
      <t>タニ</t>
    </rPh>
    <rPh sb="3" eb="6">
      <t>ゴウ</t>
    </rPh>
    <phoneticPr fontId="3"/>
  </si>
  <si>
    <t>地区</t>
    <rPh sb="0" eb="1">
      <t>チ</t>
    </rPh>
    <rPh sb="1" eb="2">
      <t>ク</t>
    </rPh>
    <phoneticPr fontId="3"/>
  </si>
  <si>
    <t>中   島</t>
    <rPh sb="0" eb="1">
      <t>ナカ</t>
    </rPh>
    <rPh sb="4" eb="5">
      <t>シマ</t>
    </rPh>
    <phoneticPr fontId="3"/>
  </si>
  <si>
    <t>上   灘</t>
    <rPh sb="0" eb="1">
      <t>ウエ</t>
    </rPh>
    <rPh sb="4" eb="5">
      <t>ナダ</t>
    </rPh>
    <phoneticPr fontId="3"/>
  </si>
  <si>
    <t>中   山(愛)</t>
    <rPh sb="0" eb="1">
      <t>ナカ</t>
    </rPh>
    <rPh sb="4" eb="5">
      <t>ヤマ</t>
    </rPh>
    <rPh sb="6" eb="7">
      <t>アイ</t>
    </rPh>
    <phoneticPr fontId="3"/>
  </si>
  <si>
    <t>佐礼谷(愛)</t>
    <rPh sb="0" eb="1">
      <t>サ</t>
    </rPh>
    <rPh sb="1" eb="2">
      <t>レイ</t>
    </rPh>
    <rPh sb="2" eb="3">
      <t>タニ</t>
    </rPh>
    <rPh sb="4" eb="5">
      <t>アイ</t>
    </rPh>
    <phoneticPr fontId="3"/>
  </si>
  <si>
    <t>伊   予（合）</t>
    <rPh sb="0" eb="1">
      <t>イ</t>
    </rPh>
    <rPh sb="4" eb="5">
      <t>ヨ</t>
    </rPh>
    <rPh sb="6" eb="7">
      <t>ア</t>
    </rPh>
    <phoneticPr fontId="3"/>
  </si>
  <si>
    <t>伊   予(読）</t>
    <rPh sb="0" eb="1">
      <t>イ</t>
    </rPh>
    <rPh sb="4" eb="5">
      <t>ヨ</t>
    </rPh>
    <rPh sb="6" eb="7">
      <t>ヨ</t>
    </rPh>
    <phoneticPr fontId="3"/>
  </si>
  <si>
    <t>松山東（合）</t>
    <rPh sb="0" eb="2">
      <t>マツヤマ</t>
    </rPh>
    <rPh sb="2" eb="3">
      <t>ヒガシ</t>
    </rPh>
    <rPh sb="4" eb="5">
      <t>ア</t>
    </rPh>
    <phoneticPr fontId="3"/>
  </si>
  <si>
    <t>徳の森(合)</t>
    <rPh sb="0" eb="1">
      <t>トク</t>
    </rPh>
    <rPh sb="2" eb="3">
      <t>モリ</t>
    </rPh>
    <phoneticPr fontId="3"/>
  </si>
  <si>
    <t>奥道後(愛)</t>
    <rPh sb="0" eb="1">
      <t>オク</t>
    </rPh>
    <rPh sb="1" eb="3">
      <t>ドウゴ</t>
    </rPh>
    <rPh sb="4" eb="5">
      <t>アイ</t>
    </rPh>
    <phoneticPr fontId="3"/>
  </si>
  <si>
    <t>東温市</t>
    <rPh sb="0" eb="1">
      <t>ヒガシ</t>
    </rPh>
    <rPh sb="1" eb="2">
      <t>ユタカ</t>
    </rPh>
    <rPh sb="2" eb="3">
      <t>シ</t>
    </rPh>
    <phoneticPr fontId="3"/>
  </si>
  <si>
    <t>西宇和郡</t>
    <rPh sb="0" eb="3">
      <t>ニシウワ</t>
    </rPh>
    <rPh sb="3" eb="4">
      <t>グン</t>
    </rPh>
    <phoneticPr fontId="3"/>
  </si>
  <si>
    <t>大　洲　市</t>
    <rPh sb="0" eb="1">
      <t>ダイ</t>
    </rPh>
    <rPh sb="2" eb="3">
      <t>シュウ</t>
    </rPh>
    <rPh sb="4" eb="5">
      <t>シ</t>
    </rPh>
    <phoneticPr fontId="3"/>
  </si>
  <si>
    <t>西　予　市</t>
    <rPh sb="0" eb="1">
      <t>セイ</t>
    </rPh>
    <rPh sb="2" eb="3">
      <t>ヨ</t>
    </rPh>
    <rPh sb="4" eb="5">
      <t>シ</t>
    </rPh>
    <phoneticPr fontId="3"/>
  </si>
  <si>
    <t>鬼北町</t>
    <rPh sb="0" eb="1">
      <t>オニ</t>
    </rPh>
    <rPh sb="1" eb="3">
      <t>キタマチ</t>
    </rPh>
    <phoneticPr fontId="3"/>
  </si>
  <si>
    <t>四国中央市</t>
    <rPh sb="0" eb="2">
      <t>シコク</t>
    </rPh>
    <rPh sb="2" eb="4">
      <t>チュウオウ</t>
    </rPh>
    <rPh sb="4" eb="5">
      <t>シ</t>
    </rPh>
    <phoneticPr fontId="3"/>
  </si>
  <si>
    <t>西　条　市</t>
    <rPh sb="0" eb="1">
      <t>ニシ</t>
    </rPh>
    <rPh sb="2" eb="3">
      <t>ジョウ</t>
    </rPh>
    <rPh sb="4" eb="5">
      <t>シ</t>
    </rPh>
    <phoneticPr fontId="3"/>
  </si>
  <si>
    <t>今 治 市</t>
    <rPh sb="0" eb="1">
      <t>イマ</t>
    </rPh>
    <rPh sb="2" eb="3">
      <t>オサム</t>
    </rPh>
    <rPh sb="4" eb="5">
      <t>シ</t>
    </rPh>
    <phoneticPr fontId="3"/>
  </si>
  <si>
    <t>松山東（朝）</t>
    <rPh sb="0" eb="2">
      <t>マツヤマ</t>
    </rPh>
    <rPh sb="2" eb="3">
      <t>ヒガシ</t>
    </rPh>
    <rPh sb="4" eb="5">
      <t>アサ</t>
    </rPh>
    <phoneticPr fontId="3"/>
  </si>
  <si>
    <t>(島嶼部）</t>
    <rPh sb="1" eb="3">
      <t>トウショ</t>
    </rPh>
    <rPh sb="3" eb="4">
      <t>ブ</t>
    </rPh>
    <phoneticPr fontId="3"/>
  </si>
  <si>
    <t>今治市合計</t>
    <rPh sb="0" eb="3">
      <t>イマバリシ</t>
    </rPh>
    <rPh sb="3" eb="5">
      <t>ゴウケイ</t>
    </rPh>
    <phoneticPr fontId="3"/>
  </si>
  <si>
    <t>広告主名（チラシ表記の名称）</t>
    <rPh sb="0" eb="3">
      <t>コウコクヌシ</t>
    </rPh>
    <rPh sb="3" eb="4">
      <t>メイ</t>
    </rPh>
    <rPh sb="8" eb="10">
      <t>ヒョウキ</t>
    </rPh>
    <rPh sb="11" eb="13">
      <t>メイショウ</t>
    </rPh>
    <phoneticPr fontId="3"/>
  </si>
  <si>
    <t>市、郡 別</t>
    <rPh sb="0" eb="1">
      <t>シ</t>
    </rPh>
    <rPh sb="2" eb="3">
      <t>グン</t>
    </rPh>
    <rPh sb="4" eb="5">
      <t>ベツ</t>
    </rPh>
    <phoneticPr fontId="3"/>
  </si>
  <si>
    <t>全紙折込数</t>
    <rPh sb="0" eb="1">
      <t>ゼン</t>
    </rPh>
    <rPh sb="1" eb="2">
      <t>カミ</t>
    </rPh>
    <rPh sb="2" eb="3">
      <t>オリ</t>
    </rPh>
    <rPh sb="3" eb="4">
      <t>コミ</t>
    </rPh>
    <rPh sb="4" eb="5">
      <t>スウ</t>
    </rPh>
    <phoneticPr fontId="3"/>
  </si>
  <si>
    <t>県          名</t>
    <rPh sb="0" eb="1">
      <t>ケン</t>
    </rPh>
    <rPh sb="11" eb="12">
      <t>メイ</t>
    </rPh>
    <phoneticPr fontId="3"/>
  </si>
  <si>
    <t>新 聞 名</t>
    <rPh sb="0" eb="1">
      <t>シン</t>
    </rPh>
    <rPh sb="2" eb="3">
      <t>ブン</t>
    </rPh>
    <rPh sb="4" eb="5">
      <t>メイ</t>
    </rPh>
    <phoneticPr fontId="3"/>
  </si>
  <si>
    <t>地     域</t>
    <rPh sb="0" eb="1">
      <t>チ</t>
    </rPh>
    <rPh sb="6" eb="7">
      <t>イキ</t>
    </rPh>
    <phoneticPr fontId="3"/>
  </si>
  <si>
    <t>備           考</t>
    <rPh sb="0" eb="1">
      <t>ソナエ</t>
    </rPh>
    <rPh sb="12" eb="13">
      <t>コウ</t>
    </rPh>
    <phoneticPr fontId="3"/>
  </si>
  <si>
    <t>西予市</t>
    <rPh sb="0" eb="1">
      <t>ニシ</t>
    </rPh>
    <rPh sb="1" eb="2">
      <t>ヨ</t>
    </rPh>
    <rPh sb="2" eb="3">
      <t>シ</t>
    </rPh>
    <phoneticPr fontId="3"/>
  </si>
  <si>
    <t>松　山　市　①</t>
    <rPh sb="0" eb="1">
      <t>マツ</t>
    </rPh>
    <rPh sb="2" eb="3">
      <t>ヤマ</t>
    </rPh>
    <rPh sb="4" eb="5">
      <t>シ</t>
    </rPh>
    <phoneticPr fontId="3"/>
  </si>
  <si>
    <t>福音寺（愛）</t>
    <rPh sb="0" eb="1">
      <t>フク</t>
    </rPh>
    <rPh sb="1" eb="2">
      <t>オト</t>
    </rPh>
    <rPh sb="2" eb="3">
      <t>テラ</t>
    </rPh>
    <rPh sb="4" eb="5">
      <t>アイ</t>
    </rPh>
    <phoneticPr fontId="3"/>
  </si>
  <si>
    <t>三島西（読）</t>
    <rPh sb="0" eb="2">
      <t>ミシマ</t>
    </rPh>
    <rPh sb="2" eb="3">
      <t>ニシ</t>
    </rPh>
    <rPh sb="4" eb="5">
      <t>ヨ</t>
    </rPh>
    <phoneticPr fontId="3"/>
  </si>
  <si>
    <t>川之江（合）</t>
    <rPh sb="0" eb="3">
      <t>カワノエ</t>
    </rPh>
    <phoneticPr fontId="3"/>
  </si>
  <si>
    <t>西条中</t>
    <rPh sb="0" eb="1">
      <t>ニシ</t>
    </rPh>
    <rPh sb="1" eb="2">
      <t>ジョウ</t>
    </rPh>
    <rPh sb="2" eb="3">
      <t>ナカ</t>
    </rPh>
    <phoneticPr fontId="3"/>
  </si>
  <si>
    <t>南宇和郡</t>
    <rPh sb="0" eb="1">
      <t>ミナミ</t>
    </rPh>
    <rPh sb="1" eb="3">
      <t>ウワ</t>
    </rPh>
    <rPh sb="3" eb="4">
      <t>グン</t>
    </rPh>
    <phoneticPr fontId="3"/>
  </si>
  <si>
    <t>越智郡</t>
    <rPh sb="0" eb="3">
      <t>オチグン</t>
    </rPh>
    <phoneticPr fontId="3"/>
  </si>
  <si>
    <t>福音寺（合）</t>
    <rPh sb="0" eb="1">
      <t>フク</t>
    </rPh>
    <rPh sb="1" eb="2">
      <t>オト</t>
    </rPh>
    <rPh sb="2" eb="3">
      <t>テラ</t>
    </rPh>
    <phoneticPr fontId="3"/>
  </si>
  <si>
    <t>松山南（合）</t>
    <rPh sb="0" eb="2">
      <t>マツヤマ</t>
    </rPh>
    <rPh sb="2" eb="3">
      <t>ミナミ</t>
    </rPh>
    <phoneticPr fontId="3"/>
  </si>
  <si>
    <t>松山城東（合）</t>
    <rPh sb="0" eb="2">
      <t>マツヤマ</t>
    </rPh>
    <rPh sb="2" eb="3">
      <t>シロ</t>
    </rPh>
    <rPh sb="3" eb="4">
      <t>ヒガシ</t>
    </rPh>
    <rPh sb="5" eb="6">
      <t>ゴウ</t>
    </rPh>
    <phoneticPr fontId="3"/>
  </si>
  <si>
    <t>荏原（砥部）</t>
    <rPh sb="0" eb="1">
      <t>ニン</t>
    </rPh>
    <rPh sb="1" eb="2">
      <t>ハラ</t>
    </rPh>
    <rPh sb="3" eb="4">
      <t>トギ</t>
    </rPh>
    <rPh sb="4" eb="5">
      <t>ブ</t>
    </rPh>
    <phoneticPr fontId="3"/>
  </si>
  <si>
    <t>松山南（朝）</t>
    <rPh sb="0" eb="2">
      <t>マツヤマ</t>
    </rPh>
    <rPh sb="2" eb="3">
      <t>ミナミ</t>
    </rPh>
    <rPh sb="4" eb="5">
      <t>アサ</t>
    </rPh>
    <phoneticPr fontId="3"/>
  </si>
  <si>
    <t>松山城東（朝）</t>
    <rPh sb="0" eb="2">
      <t>マツヤマ</t>
    </rPh>
    <rPh sb="2" eb="3">
      <t>シロ</t>
    </rPh>
    <rPh sb="3" eb="4">
      <t>ヒガシ</t>
    </rPh>
    <rPh sb="5" eb="6">
      <t>アサ</t>
    </rPh>
    <phoneticPr fontId="3"/>
  </si>
  <si>
    <t>今治中央に含む</t>
    <rPh sb="0" eb="2">
      <t>イマバリ</t>
    </rPh>
    <rPh sb="2" eb="4">
      <t>チュウオウ</t>
    </rPh>
    <rPh sb="5" eb="6">
      <t>フク</t>
    </rPh>
    <phoneticPr fontId="3"/>
  </si>
  <si>
    <t>今治市（島嶼部）</t>
    <rPh sb="0" eb="1">
      <t>イマ</t>
    </rPh>
    <rPh sb="1" eb="2">
      <t>オサム</t>
    </rPh>
    <rPh sb="2" eb="3">
      <t>シ</t>
    </rPh>
    <rPh sb="4" eb="6">
      <t>トウショ</t>
    </rPh>
    <rPh sb="6" eb="7">
      <t>ブ</t>
    </rPh>
    <phoneticPr fontId="3"/>
  </si>
  <si>
    <t>川之江（読）</t>
    <rPh sb="0" eb="3">
      <t>カワノエ</t>
    </rPh>
    <rPh sb="4" eb="5">
      <t>ヨ</t>
    </rPh>
    <phoneticPr fontId="3"/>
  </si>
  <si>
    <t>東温市</t>
    <rPh sb="0" eb="1">
      <t>ヒガシ</t>
    </rPh>
    <rPh sb="1" eb="2">
      <t>オン</t>
    </rPh>
    <rPh sb="2" eb="3">
      <t>シ</t>
    </rPh>
    <phoneticPr fontId="3"/>
  </si>
  <si>
    <t>伊予市</t>
    <rPh sb="0" eb="2">
      <t>イヨ</t>
    </rPh>
    <rPh sb="2" eb="3">
      <t>シ</t>
    </rPh>
    <phoneticPr fontId="3"/>
  </si>
  <si>
    <t>伊予郡</t>
    <rPh sb="0" eb="2">
      <t>イヨ</t>
    </rPh>
    <rPh sb="2" eb="3">
      <t>グン</t>
    </rPh>
    <phoneticPr fontId="3"/>
  </si>
  <si>
    <t>上浮穴郡</t>
    <rPh sb="0" eb="1">
      <t>ウエ</t>
    </rPh>
    <rPh sb="1" eb="2">
      <t>ウ</t>
    </rPh>
    <rPh sb="2" eb="3">
      <t>アナ</t>
    </rPh>
    <rPh sb="3" eb="4">
      <t>グン</t>
    </rPh>
    <phoneticPr fontId="3"/>
  </si>
  <si>
    <t>大洲市</t>
    <rPh sb="0" eb="3">
      <t>オオズシ</t>
    </rPh>
    <phoneticPr fontId="3"/>
  </si>
  <si>
    <t>西宇和郡</t>
    <rPh sb="0" eb="1">
      <t>ニシ</t>
    </rPh>
    <rPh sb="1" eb="3">
      <t>ウワ</t>
    </rPh>
    <rPh sb="3" eb="4">
      <t>グン</t>
    </rPh>
    <phoneticPr fontId="3"/>
  </si>
  <si>
    <t>宇和島市</t>
    <rPh sb="0" eb="3">
      <t>ウワジマ</t>
    </rPh>
    <rPh sb="3" eb="4">
      <t>シ</t>
    </rPh>
    <phoneticPr fontId="3"/>
  </si>
  <si>
    <t>西条市</t>
    <rPh sb="0" eb="2">
      <t>サイジョウ</t>
    </rPh>
    <rPh sb="2" eb="3">
      <t>シ</t>
    </rPh>
    <phoneticPr fontId="3"/>
  </si>
  <si>
    <t>愛媛県合計</t>
    <rPh sb="0" eb="2">
      <t>エヒメ</t>
    </rPh>
    <rPh sb="2" eb="3">
      <t>ケン</t>
    </rPh>
    <rPh sb="3" eb="5">
      <t>ゴウケイ</t>
    </rPh>
    <phoneticPr fontId="3"/>
  </si>
  <si>
    <t>松山市①②</t>
    <rPh sb="0" eb="2">
      <t>マツヤマ</t>
    </rPh>
    <rPh sb="2" eb="3">
      <t>シ</t>
    </rPh>
    <phoneticPr fontId="3"/>
  </si>
  <si>
    <t>その他合計</t>
    <rPh sb="2" eb="3">
      <t>タ</t>
    </rPh>
    <rPh sb="3" eb="5">
      <t>ゴウケイ</t>
    </rPh>
    <phoneticPr fontId="3"/>
  </si>
  <si>
    <t>愛媛県金額</t>
    <rPh sb="0" eb="2">
      <t>エヒメ</t>
    </rPh>
    <rPh sb="2" eb="3">
      <t>ケン</t>
    </rPh>
    <rPh sb="3" eb="5">
      <t>キンガク</t>
    </rPh>
    <phoneticPr fontId="3"/>
  </si>
  <si>
    <t>愛　媛　県</t>
    <rPh sb="0" eb="1">
      <t>アイ</t>
    </rPh>
    <rPh sb="2" eb="3">
      <t>ヒメ</t>
    </rPh>
    <rPh sb="4" eb="5">
      <t>ケン</t>
    </rPh>
    <phoneticPr fontId="3"/>
  </si>
  <si>
    <t>松山市①②</t>
    <rPh sb="0" eb="3">
      <t>マツヤマシ</t>
    </rPh>
    <phoneticPr fontId="3"/>
  </si>
  <si>
    <t>上記料金には消費税は含まれておりません。</t>
    <rPh sb="2" eb="4">
      <t>リョウキン</t>
    </rPh>
    <phoneticPr fontId="3"/>
  </si>
  <si>
    <t>サイズ</t>
    <phoneticPr fontId="3"/>
  </si>
  <si>
    <t>配送料</t>
    <rPh sb="0" eb="2">
      <t>ハイソウ</t>
    </rPh>
    <rPh sb="2" eb="3">
      <t>リョウ</t>
    </rPh>
    <phoneticPr fontId="3"/>
  </si>
  <si>
    <t>サイズ</t>
    <phoneticPr fontId="3"/>
  </si>
  <si>
    <t>基準枚数</t>
    <rPh sb="0" eb="2">
      <t>キジュン</t>
    </rPh>
    <rPh sb="2" eb="4">
      <t>マイスウ</t>
    </rPh>
    <phoneticPr fontId="3"/>
  </si>
  <si>
    <t>Ｂ４</t>
  </si>
  <si>
    <t>Ｂ３</t>
  </si>
  <si>
    <t>Ｂ２</t>
  </si>
  <si>
    <t>今治市（鳥嶼郡）・越智郡の現地配送料</t>
    <phoneticPr fontId="3"/>
  </si>
  <si>
    <t>折    込    単    価　（ 税 別 ）</t>
    <rPh sb="0" eb="1">
      <t>オリ</t>
    </rPh>
    <rPh sb="5" eb="6">
      <t>コミ</t>
    </rPh>
    <rPh sb="10" eb="11">
      <t>タン</t>
    </rPh>
    <rPh sb="15" eb="16">
      <t>アタイ</t>
    </rPh>
    <rPh sb="19" eb="20">
      <t>ゼイ</t>
    </rPh>
    <rPh sb="21" eb="22">
      <t>ベツ</t>
    </rPh>
    <phoneticPr fontId="3"/>
  </si>
  <si>
    <t>Ｂ５</t>
    <phoneticPr fontId="3"/>
  </si>
  <si>
    <t>Ａ４</t>
    <phoneticPr fontId="3"/>
  </si>
  <si>
    <t>※販売店の区域と行政区域は一致していない場合があります。</t>
    <phoneticPr fontId="3"/>
  </si>
  <si>
    <t>今治市（島嶼郡）</t>
    <rPh sb="0" eb="3">
      <t>イマバリシ</t>
    </rPh>
    <rPh sb="4" eb="5">
      <t>シマ</t>
    </rPh>
    <rPh sb="5" eb="6">
      <t>ショ</t>
    </rPh>
    <rPh sb="6" eb="7">
      <t>グン</t>
    </rPh>
    <phoneticPr fontId="3"/>
  </si>
  <si>
    <t>越智郡（島嶼郡）</t>
    <rPh sb="0" eb="2">
      <t>オチ</t>
    </rPh>
    <rPh sb="2" eb="3">
      <t>グン</t>
    </rPh>
    <rPh sb="4" eb="5">
      <t>シマ</t>
    </rPh>
    <rPh sb="5" eb="6">
      <t>ショ</t>
    </rPh>
    <rPh sb="6" eb="7">
      <t>グン</t>
    </rPh>
    <phoneticPr fontId="3"/>
  </si>
  <si>
    <t>-</t>
    <phoneticPr fontId="3"/>
  </si>
  <si>
    <t>Ｂ４厚紙</t>
    <phoneticPr fontId="3"/>
  </si>
  <si>
    <t>Ｂ３+葉書</t>
    <phoneticPr fontId="3"/>
  </si>
  <si>
    <t>Ｂ２+葉書</t>
    <phoneticPr fontId="3"/>
  </si>
  <si>
    <t>八幡浜(合)</t>
    <rPh sb="0" eb="2">
      <t>ヤハタ</t>
    </rPh>
    <rPh sb="2" eb="3">
      <t>ハマ</t>
    </rPh>
    <phoneticPr fontId="3"/>
  </si>
  <si>
    <t>三島（合）</t>
    <rPh sb="0" eb="2">
      <t>ミシマ</t>
    </rPh>
    <rPh sb="3" eb="4">
      <t>ゴウ</t>
    </rPh>
    <phoneticPr fontId="3"/>
  </si>
  <si>
    <t>今治北(合)</t>
    <rPh sb="0" eb="2">
      <t>イマバリ</t>
    </rPh>
    <rPh sb="2" eb="3">
      <t>キタ</t>
    </rPh>
    <rPh sb="4" eb="5">
      <t>ゴウ</t>
    </rPh>
    <phoneticPr fontId="3"/>
  </si>
  <si>
    <t>サイズ</t>
    <phoneticPr fontId="3"/>
  </si>
  <si>
    <t>Ｂ４</t>
    <phoneticPr fontId="3"/>
  </si>
  <si>
    <t>Ｂ３</t>
    <phoneticPr fontId="3"/>
  </si>
  <si>
    <t>Ｂ２</t>
    <phoneticPr fontId="3"/>
  </si>
  <si>
    <t>愛媛新聞</t>
    <rPh sb="0" eb="1">
      <t>アイ</t>
    </rPh>
    <rPh sb="1" eb="2">
      <t>ヒメ</t>
    </rPh>
    <rPh sb="2" eb="3">
      <t>シン</t>
    </rPh>
    <rPh sb="3" eb="4">
      <t>ブン</t>
    </rPh>
    <phoneticPr fontId="3"/>
  </si>
  <si>
    <t>サイズ</t>
    <phoneticPr fontId="3"/>
  </si>
  <si>
    <t>玉川(朝)
（今治中央）</t>
    <rPh sb="0" eb="2">
      <t>タマガワ</t>
    </rPh>
    <rPh sb="7" eb="9">
      <t>イマバリ</t>
    </rPh>
    <rPh sb="9" eb="11">
      <t>チュウオウ</t>
    </rPh>
    <phoneticPr fontId="3"/>
  </si>
  <si>
    <r>
      <t>ページ合計／</t>
    </r>
    <r>
      <rPr>
        <b/>
        <sz val="12"/>
        <color indexed="10"/>
        <rFont val="ＭＳ Ｐゴシック"/>
        <family val="3"/>
        <charset val="128"/>
      </rPr>
      <t>折込総合計</t>
    </r>
    <rPh sb="3" eb="5">
      <t>ゴウケイ</t>
    </rPh>
    <rPh sb="6" eb="8">
      <t>オリコミ</t>
    </rPh>
    <rPh sb="8" eb="10">
      <t>ソウゴウ</t>
    </rPh>
    <rPh sb="10" eb="11">
      <t>ケイ</t>
    </rPh>
    <phoneticPr fontId="3"/>
  </si>
  <si>
    <t>松前(合)</t>
    <rPh sb="0" eb="1">
      <t>マツ</t>
    </rPh>
    <rPh sb="1" eb="2">
      <t>マエ</t>
    </rPh>
    <rPh sb="3" eb="4">
      <t>ゴウ</t>
    </rPh>
    <phoneticPr fontId="3"/>
  </si>
  <si>
    <t>広田(愛）</t>
    <rPh sb="0" eb="1">
      <t>ヒロ</t>
    </rPh>
    <rPh sb="1" eb="2">
      <t>タ</t>
    </rPh>
    <rPh sb="3" eb="4">
      <t>アイ</t>
    </rPh>
    <phoneticPr fontId="3"/>
  </si>
  <si>
    <t>砥部（久米）</t>
    <rPh sb="0" eb="1">
      <t>テイ</t>
    </rPh>
    <rPh sb="1" eb="2">
      <t>ブ</t>
    </rPh>
    <rPh sb="3" eb="5">
      <t>クメ</t>
    </rPh>
    <phoneticPr fontId="3"/>
  </si>
  <si>
    <t>松前</t>
    <rPh sb="0" eb="1">
      <t>マツ</t>
    </rPh>
    <rPh sb="1" eb="2">
      <t>マエ</t>
    </rPh>
    <phoneticPr fontId="3"/>
  </si>
  <si>
    <t>砥部(愛)</t>
    <rPh sb="0" eb="1">
      <t>テイ</t>
    </rPh>
    <rPh sb="1" eb="2">
      <t>ブ</t>
    </rPh>
    <rPh sb="3" eb="4">
      <t>アイ</t>
    </rPh>
    <phoneticPr fontId="3"/>
  </si>
  <si>
    <t>松前(読）</t>
    <rPh sb="0" eb="1">
      <t>マツ</t>
    </rPh>
    <rPh sb="1" eb="2">
      <t>マエ</t>
    </rPh>
    <rPh sb="3" eb="4">
      <t>ヨ</t>
    </rPh>
    <phoneticPr fontId="3"/>
  </si>
  <si>
    <t>松前（朝）</t>
    <rPh sb="0" eb="1">
      <t>マツ</t>
    </rPh>
    <rPh sb="1" eb="2">
      <t>マエ</t>
    </rPh>
    <rPh sb="3" eb="4">
      <t>アサ</t>
    </rPh>
    <phoneticPr fontId="3"/>
  </si>
  <si>
    <t>砥部</t>
    <rPh sb="0" eb="1">
      <t>テイ</t>
    </rPh>
    <rPh sb="1" eb="2">
      <t>ブ</t>
    </rPh>
    <phoneticPr fontId="3"/>
  </si>
  <si>
    <t>久万（合）</t>
    <rPh sb="0" eb="1">
      <t>ヒサシ</t>
    </rPh>
    <rPh sb="1" eb="2">
      <t>ヨロズ</t>
    </rPh>
    <rPh sb="3" eb="4">
      <t>ア</t>
    </rPh>
    <phoneticPr fontId="3"/>
  </si>
  <si>
    <t>柳谷（愛）</t>
    <rPh sb="0" eb="1">
      <t>ヤナギ</t>
    </rPh>
    <rPh sb="1" eb="2">
      <t>タニ</t>
    </rPh>
    <rPh sb="3" eb="4">
      <t>アイ</t>
    </rPh>
    <phoneticPr fontId="3"/>
  </si>
  <si>
    <t>美川（愛）</t>
    <rPh sb="0" eb="1">
      <t>ビ</t>
    </rPh>
    <rPh sb="1" eb="2">
      <t>カワ</t>
    </rPh>
    <rPh sb="3" eb="4">
      <t>アイ</t>
    </rPh>
    <phoneticPr fontId="3"/>
  </si>
  <si>
    <t>久万（朝）</t>
    <rPh sb="0" eb="1">
      <t>ヒサシ</t>
    </rPh>
    <rPh sb="1" eb="2">
      <t>ヨロズ</t>
    </rPh>
    <rPh sb="3" eb="4">
      <t>アサ</t>
    </rPh>
    <phoneticPr fontId="3"/>
  </si>
  <si>
    <t>柳谷</t>
    <rPh sb="0" eb="1">
      <t>ヤナギ</t>
    </rPh>
    <rPh sb="1" eb="2">
      <t>タニ</t>
    </rPh>
    <phoneticPr fontId="3"/>
  </si>
  <si>
    <t>面河</t>
    <rPh sb="0" eb="1">
      <t>メン</t>
    </rPh>
    <rPh sb="1" eb="2">
      <t>カワ</t>
    </rPh>
    <phoneticPr fontId="3"/>
  </si>
  <si>
    <t>美川（合）</t>
    <rPh sb="0" eb="1">
      <t>ビ</t>
    </rPh>
    <rPh sb="1" eb="2">
      <t>カワ</t>
    </rPh>
    <rPh sb="3" eb="4">
      <t>ア</t>
    </rPh>
    <phoneticPr fontId="3"/>
  </si>
  <si>
    <t>柳谷（合）</t>
    <rPh sb="0" eb="1">
      <t>ヤナギ</t>
    </rPh>
    <rPh sb="1" eb="2">
      <t>タニ</t>
    </rPh>
    <phoneticPr fontId="3"/>
  </si>
  <si>
    <t>久万</t>
    <rPh sb="0" eb="1">
      <t>ヒサシ</t>
    </rPh>
    <rPh sb="1" eb="2">
      <t>ヨロズ</t>
    </rPh>
    <phoneticPr fontId="3"/>
  </si>
  <si>
    <t>岡田</t>
    <rPh sb="0" eb="1">
      <t>オカ</t>
    </rPh>
    <rPh sb="1" eb="2">
      <t>タ</t>
    </rPh>
    <phoneticPr fontId="3"/>
  </si>
  <si>
    <t>広田</t>
    <rPh sb="0" eb="1">
      <t>ヒロ</t>
    </rPh>
    <rPh sb="1" eb="2">
      <t>タ</t>
    </rPh>
    <phoneticPr fontId="3"/>
  </si>
  <si>
    <t>伊予（朝）</t>
    <rPh sb="0" eb="1">
      <t>イ</t>
    </rPh>
    <rPh sb="1" eb="2">
      <t>ヨ</t>
    </rPh>
    <rPh sb="3" eb="4">
      <t>アサ</t>
    </rPh>
    <phoneticPr fontId="3"/>
  </si>
  <si>
    <t>伊予（合）</t>
    <rPh sb="0" eb="1">
      <t>イ</t>
    </rPh>
    <rPh sb="1" eb="2">
      <t>ヨ</t>
    </rPh>
    <rPh sb="3" eb="4">
      <t>ア</t>
    </rPh>
    <phoneticPr fontId="3"/>
  </si>
  <si>
    <t>上灘（愛）</t>
    <rPh sb="0" eb="1">
      <t>ウエ</t>
    </rPh>
    <rPh sb="1" eb="2">
      <t>ナダ</t>
    </rPh>
    <rPh sb="3" eb="4">
      <t>アイ</t>
    </rPh>
    <phoneticPr fontId="3"/>
  </si>
  <si>
    <t>下灘（愛）</t>
    <rPh sb="0" eb="1">
      <t>シタ</t>
    </rPh>
    <rPh sb="1" eb="2">
      <t>ナダ</t>
    </rPh>
    <rPh sb="3" eb="4">
      <t>アイ</t>
    </rPh>
    <phoneticPr fontId="3"/>
  </si>
  <si>
    <t>中山（愛）</t>
    <rPh sb="0" eb="1">
      <t>ナカ</t>
    </rPh>
    <rPh sb="1" eb="2">
      <t>ヤマ</t>
    </rPh>
    <rPh sb="3" eb="4">
      <t>アイ</t>
    </rPh>
    <phoneticPr fontId="3"/>
  </si>
  <si>
    <t>三瓶</t>
    <rPh sb="0" eb="1">
      <t>サン</t>
    </rPh>
    <rPh sb="1" eb="2">
      <t>ビン</t>
    </rPh>
    <phoneticPr fontId="3"/>
  </si>
  <si>
    <t>高山(合)</t>
    <rPh sb="0" eb="1">
      <t>タカ</t>
    </rPh>
    <rPh sb="1" eb="2">
      <t>ヤマ</t>
    </rPh>
    <rPh sb="3" eb="4">
      <t>ゴウ</t>
    </rPh>
    <phoneticPr fontId="3"/>
  </si>
  <si>
    <t>惣川(合)</t>
    <rPh sb="0" eb="1">
      <t>ソウ</t>
    </rPh>
    <rPh sb="1" eb="2">
      <t>カワ</t>
    </rPh>
    <rPh sb="3" eb="4">
      <t>ゴウ</t>
    </rPh>
    <phoneticPr fontId="3"/>
  </si>
  <si>
    <t>内子</t>
    <rPh sb="0" eb="1">
      <t>ウチ</t>
    </rPh>
    <rPh sb="1" eb="2">
      <t>コ</t>
    </rPh>
    <phoneticPr fontId="3"/>
  </si>
  <si>
    <t>小田</t>
    <rPh sb="0" eb="1">
      <t>ショウ</t>
    </rPh>
    <rPh sb="1" eb="2">
      <t>タ</t>
    </rPh>
    <phoneticPr fontId="3"/>
  </si>
  <si>
    <t>大洲</t>
    <rPh sb="0" eb="1">
      <t>ダイ</t>
    </rPh>
    <rPh sb="1" eb="2">
      <t>シュウ</t>
    </rPh>
    <phoneticPr fontId="3"/>
  </si>
  <si>
    <t>平野</t>
    <rPh sb="0" eb="1">
      <t>ヒラ</t>
    </rPh>
    <rPh sb="1" eb="2">
      <t>ノ</t>
    </rPh>
    <phoneticPr fontId="3"/>
  </si>
  <si>
    <t>菅田(合)</t>
    <rPh sb="0" eb="1">
      <t>スゲ</t>
    </rPh>
    <rPh sb="1" eb="2">
      <t>タ</t>
    </rPh>
    <rPh sb="3" eb="4">
      <t>ゴウ</t>
    </rPh>
    <phoneticPr fontId="3"/>
  </si>
  <si>
    <t>新谷</t>
    <rPh sb="0" eb="1">
      <t>シン</t>
    </rPh>
    <rPh sb="1" eb="2">
      <t>タニ</t>
    </rPh>
    <phoneticPr fontId="3"/>
  </si>
  <si>
    <t>大川(合)</t>
    <rPh sb="0" eb="1">
      <t>ダイ</t>
    </rPh>
    <rPh sb="1" eb="2">
      <t>カワ</t>
    </rPh>
    <rPh sb="3" eb="4">
      <t>ゴウ</t>
    </rPh>
    <phoneticPr fontId="3"/>
  </si>
  <si>
    <t>長浜</t>
    <rPh sb="0" eb="1">
      <t>チョウ</t>
    </rPh>
    <rPh sb="1" eb="2">
      <t>ハマ</t>
    </rPh>
    <phoneticPr fontId="3"/>
  </si>
  <si>
    <t>河辺</t>
    <rPh sb="0" eb="1">
      <t>カワ</t>
    </rPh>
    <rPh sb="1" eb="2">
      <t>ヘン</t>
    </rPh>
    <phoneticPr fontId="3"/>
  </si>
  <si>
    <t>日土(合)</t>
    <rPh sb="0" eb="1">
      <t>ヒ</t>
    </rPh>
    <rPh sb="1" eb="2">
      <t>ツチ</t>
    </rPh>
    <rPh sb="3" eb="4">
      <t>ゴウ</t>
    </rPh>
    <phoneticPr fontId="3"/>
  </si>
  <si>
    <t>伊方(合)</t>
    <rPh sb="0" eb="1">
      <t>イ</t>
    </rPh>
    <rPh sb="1" eb="2">
      <t>カタ</t>
    </rPh>
    <rPh sb="3" eb="4">
      <t>ゴウ</t>
    </rPh>
    <phoneticPr fontId="3"/>
  </si>
  <si>
    <t>町見(合)</t>
    <rPh sb="0" eb="1">
      <t>マチ</t>
    </rPh>
    <rPh sb="1" eb="2">
      <t>ミ</t>
    </rPh>
    <rPh sb="3" eb="4">
      <t>ゴウ</t>
    </rPh>
    <phoneticPr fontId="3"/>
  </si>
  <si>
    <t>三崎（合）</t>
    <rPh sb="0" eb="1">
      <t>３</t>
    </rPh>
    <rPh sb="1" eb="2">
      <t>サキ</t>
    </rPh>
    <rPh sb="3" eb="4">
      <t>ゴウ</t>
    </rPh>
    <phoneticPr fontId="3"/>
  </si>
  <si>
    <t>長浜(合)</t>
    <rPh sb="0" eb="1">
      <t>チョウ</t>
    </rPh>
    <rPh sb="1" eb="2">
      <t>ハマ</t>
    </rPh>
    <rPh sb="3" eb="4">
      <t>ゴウ</t>
    </rPh>
    <phoneticPr fontId="3"/>
  </si>
  <si>
    <t>高山</t>
    <rPh sb="0" eb="1">
      <t>タカ</t>
    </rPh>
    <rPh sb="1" eb="2">
      <t>ヤマ</t>
    </rPh>
    <phoneticPr fontId="3"/>
  </si>
  <si>
    <t>野村(合)</t>
    <rPh sb="0" eb="1">
      <t>ノ</t>
    </rPh>
    <rPh sb="1" eb="2">
      <t>ムラ</t>
    </rPh>
    <rPh sb="3" eb="4">
      <t>ゴウ</t>
    </rPh>
    <phoneticPr fontId="3"/>
  </si>
  <si>
    <t>小田（合）</t>
    <rPh sb="0" eb="1">
      <t>ショウ</t>
    </rPh>
    <rPh sb="1" eb="2">
      <t>タ</t>
    </rPh>
    <rPh sb="3" eb="4">
      <t>ア</t>
    </rPh>
    <phoneticPr fontId="3"/>
  </si>
  <si>
    <t>菅田(愛)</t>
    <rPh sb="0" eb="1">
      <t>スゲ</t>
    </rPh>
    <rPh sb="1" eb="2">
      <t>タ</t>
    </rPh>
    <rPh sb="3" eb="4">
      <t>アイ</t>
    </rPh>
    <phoneticPr fontId="3"/>
  </si>
  <si>
    <t>大川(愛)</t>
    <rPh sb="0" eb="1">
      <t>ダイ</t>
    </rPh>
    <rPh sb="1" eb="2">
      <t>カワ</t>
    </rPh>
    <rPh sb="3" eb="4">
      <t>アイ</t>
    </rPh>
    <phoneticPr fontId="3"/>
  </si>
  <si>
    <t>町見(愛)</t>
    <rPh sb="0" eb="1">
      <t>マチ</t>
    </rPh>
    <rPh sb="1" eb="2">
      <t>ミ</t>
    </rPh>
    <rPh sb="3" eb="4">
      <t>アイ</t>
    </rPh>
    <phoneticPr fontId="3"/>
  </si>
  <si>
    <t>三崎(愛)</t>
    <rPh sb="0" eb="1">
      <t>サン</t>
    </rPh>
    <rPh sb="1" eb="2">
      <t>ザキ</t>
    </rPh>
    <rPh sb="3" eb="4">
      <t>アイ</t>
    </rPh>
    <phoneticPr fontId="3"/>
  </si>
  <si>
    <t>高山(愛)</t>
    <rPh sb="0" eb="1">
      <t>タカ</t>
    </rPh>
    <rPh sb="1" eb="2">
      <t>ヤマ</t>
    </rPh>
    <rPh sb="3" eb="4">
      <t>アイ</t>
    </rPh>
    <phoneticPr fontId="3"/>
  </si>
  <si>
    <t>伊方(愛)</t>
    <rPh sb="0" eb="1">
      <t>イ</t>
    </rPh>
    <rPh sb="1" eb="2">
      <t>カタ</t>
    </rPh>
    <rPh sb="3" eb="4">
      <t>アイ</t>
    </rPh>
    <phoneticPr fontId="3"/>
  </si>
  <si>
    <t>長浜(読）</t>
    <rPh sb="0" eb="1">
      <t>チョウ</t>
    </rPh>
    <rPh sb="1" eb="2">
      <t>ハマ</t>
    </rPh>
    <rPh sb="3" eb="4">
      <t>ヨ</t>
    </rPh>
    <phoneticPr fontId="3"/>
  </si>
  <si>
    <t>野村(朝)</t>
    <rPh sb="0" eb="1">
      <t>ノ</t>
    </rPh>
    <rPh sb="1" eb="2">
      <t>ムラ</t>
    </rPh>
    <rPh sb="3" eb="4">
      <t>アサ</t>
    </rPh>
    <phoneticPr fontId="3"/>
  </si>
  <si>
    <t>宇和中川(合)</t>
    <rPh sb="0" eb="1">
      <t>タカ</t>
    </rPh>
    <rPh sb="1" eb="2">
      <t>ワ</t>
    </rPh>
    <rPh sb="2" eb="3">
      <t>ナカ</t>
    </rPh>
    <rPh sb="3" eb="4">
      <t>カワ</t>
    </rPh>
    <rPh sb="5" eb="6">
      <t>ゴウ</t>
    </rPh>
    <phoneticPr fontId="3"/>
  </si>
  <si>
    <t>津島</t>
    <rPh sb="0" eb="1">
      <t>ツ</t>
    </rPh>
    <rPh sb="1" eb="2">
      <t>シマ</t>
    </rPh>
    <phoneticPr fontId="3"/>
  </si>
  <si>
    <t>吉田</t>
    <rPh sb="0" eb="1">
      <t>キチ</t>
    </rPh>
    <rPh sb="1" eb="2">
      <t>タ</t>
    </rPh>
    <phoneticPr fontId="3"/>
  </si>
  <si>
    <t>三間(合)</t>
    <rPh sb="0" eb="1">
      <t>サン</t>
    </rPh>
    <rPh sb="1" eb="2">
      <t>アイダ</t>
    </rPh>
    <rPh sb="3" eb="4">
      <t>ゴウ</t>
    </rPh>
    <phoneticPr fontId="3"/>
  </si>
  <si>
    <t>近永(合)</t>
    <rPh sb="0" eb="1">
      <t>キン</t>
    </rPh>
    <rPh sb="1" eb="2">
      <t>エイ</t>
    </rPh>
    <phoneticPr fontId="3"/>
  </si>
  <si>
    <t>愛治(合)</t>
    <rPh sb="0" eb="1">
      <t>アイ</t>
    </rPh>
    <rPh sb="1" eb="2">
      <t>ジ</t>
    </rPh>
    <rPh sb="3" eb="4">
      <t>ゴウ</t>
    </rPh>
    <phoneticPr fontId="3"/>
  </si>
  <si>
    <t>日吉</t>
    <rPh sb="0" eb="1">
      <t>ヒ</t>
    </rPh>
    <rPh sb="1" eb="2">
      <t>キチ</t>
    </rPh>
    <phoneticPr fontId="3"/>
  </si>
  <si>
    <t>松丸(合)</t>
    <rPh sb="0" eb="1">
      <t>マツ</t>
    </rPh>
    <rPh sb="1" eb="2">
      <t>マル</t>
    </rPh>
    <rPh sb="3" eb="4">
      <t>ゴウ</t>
    </rPh>
    <phoneticPr fontId="3"/>
  </si>
  <si>
    <t>目黒</t>
    <rPh sb="0" eb="1">
      <t>メ</t>
    </rPh>
    <rPh sb="1" eb="2">
      <t>クロ</t>
    </rPh>
    <phoneticPr fontId="3"/>
  </si>
  <si>
    <t>内海</t>
    <rPh sb="0" eb="1">
      <t>ウチ</t>
    </rPh>
    <rPh sb="1" eb="2">
      <t>ウミ</t>
    </rPh>
    <phoneticPr fontId="3"/>
  </si>
  <si>
    <t>御荘</t>
    <rPh sb="0" eb="1">
      <t>オ</t>
    </rPh>
    <rPh sb="1" eb="2">
      <t>ソウ</t>
    </rPh>
    <phoneticPr fontId="3"/>
  </si>
  <si>
    <t>城辺</t>
    <rPh sb="0" eb="1">
      <t>ジョウ</t>
    </rPh>
    <rPh sb="1" eb="2">
      <t>ヘン</t>
    </rPh>
    <phoneticPr fontId="3"/>
  </si>
  <si>
    <t>西海</t>
    <rPh sb="0" eb="1">
      <t>ニシ</t>
    </rPh>
    <rPh sb="1" eb="2">
      <t>ウミ</t>
    </rPh>
    <phoneticPr fontId="3"/>
  </si>
  <si>
    <t>三間</t>
    <rPh sb="0" eb="1">
      <t>３</t>
    </rPh>
    <rPh sb="1" eb="2">
      <t>アイダ</t>
    </rPh>
    <phoneticPr fontId="3"/>
  </si>
  <si>
    <t>三間(愛)</t>
    <rPh sb="0" eb="1">
      <t>サン</t>
    </rPh>
    <rPh sb="1" eb="2">
      <t>アイダ</t>
    </rPh>
    <rPh sb="3" eb="4">
      <t>アイ</t>
    </rPh>
    <phoneticPr fontId="3"/>
  </si>
  <si>
    <t>近永(合)</t>
    <rPh sb="0" eb="1">
      <t>キン</t>
    </rPh>
    <rPh sb="1" eb="2">
      <t>エイ</t>
    </rPh>
    <rPh sb="3" eb="4">
      <t>ゴウ</t>
    </rPh>
    <phoneticPr fontId="3"/>
  </si>
  <si>
    <t>日吉(合)</t>
    <rPh sb="0" eb="1">
      <t>ヒ</t>
    </rPh>
    <rPh sb="1" eb="2">
      <t>キチ</t>
    </rPh>
    <phoneticPr fontId="3"/>
  </si>
  <si>
    <t>松丸(愛)</t>
    <rPh sb="0" eb="1">
      <t>マツ</t>
    </rPh>
    <rPh sb="1" eb="2">
      <t>マル</t>
    </rPh>
    <rPh sb="3" eb="4">
      <t>アイ</t>
    </rPh>
    <phoneticPr fontId="3"/>
  </si>
  <si>
    <t>御荘(合)</t>
    <rPh sb="0" eb="1">
      <t>オ</t>
    </rPh>
    <rPh sb="1" eb="2">
      <t>ソウ</t>
    </rPh>
    <phoneticPr fontId="3"/>
  </si>
  <si>
    <t>近永(朝)</t>
    <rPh sb="0" eb="1">
      <t>キン</t>
    </rPh>
    <rPh sb="1" eb="2">
      <t>エイ</t>
    </rPh>
    <rPh sb="3" eb="4">
      <t>アサ</t>
    </rPh>
    <phoneticPr fontId="3"/>
  </si>
  <si>
    <t>日吉(朝)</t>
    <rPh sb="0" eb="1">
      <t>ヒ</t>
    </rPh>
    <rPh sb="1" eb="2">
      <t>キチ</t>
    </rPh>
    <rPh sb="3" eb="4">
      <t>アサ</t>
    </rPh>
    <phoneticPr fontId="3"/>
  </si>
  <si>
    <t>御荘(朝)</t>
    <rPh sb="0" eb="1">
      <t>オ</t>
    </rPh>
    <rPh sb="1" eb="2">
      <t>ソウ</t>
    </rPh>
    <rPh sb="3" eb="4">
      <t>アサ</t>
    </rPh>
    <phoneticPr fontId="3"/>
  </si>
  <si>
    <t>土居</t>
    <rPh sb="0" eb="1">
      <t>ツチ</t>
    </rPh>
    <rPh sb="1" eb="2">
      <t>キョ</t>
    </rPh>
    <phoneticPr fontId="3"/>
  </si>
  <si>
    <t>角野</t>
    <rPh sb="0" eb="1">
      <t>カド</t>
    </rPh>
    <rPh sb="1" eb="2">
      <t>ノ</t>
    </rPh>
    <phoneticPr fontId="3"/>
  </si>
  <si>
    <t>中萩</t>
    <rPh sb="0" eb="1">
      <t>ナカ</t>
    </rPh>
    <rPh sb="1" eb="2">
      <t>ハギ</t>
    </rPh>
    <phoneticPr fontId="3"/>
  </si>
  <si>
    <t>小松</t>
    <rPh sb="0" eb="1">
      <t>ショウ</t>
    </rPh>
    <rPh sb="1" eb="2">
      <t>マツ</t>
    </rPh>
    <phoneticPr fontId="3"/>
  </si>
  <si>
    <t>丹原（合）</t>
    <rPh sb="0" eb="1">
      <t>ニ</t>
    </rPh>
    <rPh sb="1" eb="2">
      <t>ハラ</t>
    </rPh>
    <rPh sb="3" eb="4">
      <t>ゴウ</t>
    </rPh>
    <phoneticPr fontId="3"/>
  </si>
  <si>
    <t>三島</t>
    <rPh sb="0" eb="1">
      <t>サン</t>
    </rPh>
    <rPh sb="1" eb="2">
      <t>シマ</t>
    </rPh>
    <phoneticPr fontId="3"/>
  </si>
  <si>
    <t>泉川</t>
    <rPh sb="0" eb="1">
      <t>イズミ</t>
    </rPh>
    <rPh sb="1" eb="2">
      <t>カワ</t>
    </rPh>
    <phoneticPr fontId="3"/>
  </si>
  <si>
    <t>中萩（合）</t>
    <rPh sb="0" eb="1">
      <t>ナカ</t>
    </rPh>
    <rPh sb="1" eb="2">
      <t>ハギ</t>
    </rPh>
    <rPh sb="3" eb="4">
      <t>ゴウ</t>
    </rPh>
    <phoneticPr fontId="3"/>
  </si>
  <si>
    <t>小松(合)</t>
    <rPh sb="0" eb="1">
      <t>ショウ</t>
    </rPh>
    <rPh sb="1" eb="2">
      <t>マツ</t>
    </rPh>
    <rPh sb="3" eb="4">
      <t>ゴウ</t>
    </rPh>
    <phoneticPr fontId="3"/>
  </si>
  <si>
    <t>土居(合)</t>
    <rPh sb="0" eb="1">
      <t>ツチ</t>
    </rPh>
    <rPh sb="1" eb="2">
      <t>キョ</t>
    </rPh>
    <rPh sb="3" eb="4">
      <t>ゴウ</t>
    </rPh>
    <phoneticPr fontId="3"/>
  </si>
  <si>
    <t>丹原（愛）</t>
    <rPh sb="0" eb="1">
      <t>ニ</t>
    </rPh>
    <rPh sb="1" eb="2">
      <t>ハラ</t>
    </rPh>
    <rPh sb="3" eb="4">
      <t>アイ</t>
    </rPh>
    <phoneticPr fontId="3"/>
  </si>
  <si>
    <t>土居(毎)</t>
    <rPh sb="0" eb="1">
      <t>ツチ</t>
    </rPh>
    <rPh sb="1" eb="2">
      <t>キョ</t>
    </rPh>
    <rPh sb="3" eb="4">
      <t>マイ</t>
    </rPh>
    <phoneticPr fontId="3"/>
  </si>
  <si>
    <t>小松(朝)</t>
    <rPh sb="0" eb="1">
      <t>ショウ</t>
    </rPh>
    <rPh sb="1" eb="2">
      <t>マツ</t>
    </rPh>
    <rPh sb="3" eb="4">
      <t>アサ</t>
    </rPh>
    <phoneticPr fontId="3"/>
  </si>
  <si>
    <t>三島(朝)</t>
    <rPh sb="0" eb="1">
      <t>サン</t>
    </rPh>
    <rPh sb="1" eb="2">
      <t>シマ</t>
    </rPh>
    <rPh sb="3" eb="4">
      <t>アサ</t>
    </rPh>
    <phoneticPr fontId="3"/>
  </si>
  <si>
    <t>中萩(朝)</t>
    <rPh sb="0" eb="1">
      <t>ナカ</t>
    </rPh>
    <rPh sb="1" eb="2">
      <t>ハギ</t>
    </rPh>
    <rPh sb="3" eb="4">
      <t>アサ</t>
    </rPh>
    <phoneticPr fontId="3"/>
  </si>
  <si>
    <t>新居浜北(合)</t>
    <rPh sb="0" eb="1">
      <t>シン</t>
    </rPh>
    <rPh sb="1" eb="2">
      <t>キョ</t>
    </rPh>
    <rPh sb="2" eb="3">
      <t>ハマ</t>
    </rPh>
    <rPh sb="3" eb="4">
      <t>キタ</t>
    </rPh>
    <rPh sb="5" eb="6">
      <t>ゴウ</t>
    </rPh>
    <phoneticPr fontId="3"/>
  </si>
  <si>
    <t>壬生川北（合）</t>
    <rPh sb="0" eb="1">
      <t>ジン</t>
    </rPh>
    <rPh sb="1" eb="2">
      <t>イ</t>
    </rPh>
    <rPh sb="2" eb="3">
      <t>カワ</t>
    </rPh>
    <rPh sb="3" eb="4">
      <t>キタ</t>
    </rPh>
    <phoneticPr fontId="3"/>
  </si>
  <si>
    <t>壬生川南（合）</t>
    <rPh sb="0" eb="1">
      <t>ジン</t>
    </rPh>
    <rPh sb="1" eb="2">
      <t>イ</t>
    </rPh>
    <rPh sb="2" eb="3">
      <t>カワ</t>
    </rPh>
    <rPh sb="3" eb="4">
      <t>ミナミ</t>
    </rPh>
    <phoneticPr fontId="3"/>
  </si>
  <si>
    <t>四国中央市</t>
    <rPh sb="0" eb="1">
      <t>ヨン</t>
    </rPh>
    <rPh sb="1" eb="2">
      <t>コク</t>
    </rPh>
    <rPh sb="2" eb="3">
      <t>ナカ</t>
    </rPh>
    <rPh sb="3" eb="4">
      <t>ヒサシ</t>
    </rPh>
    <rPh sb="4" eb="5">
      <t>シ</t>
    </rPh>
    <phoneticPr fontId="3"/>
  </si>
  <si>
    <t>新居浜市</t>
    <rPh sb="0" eb="3">
      <t>ニイハマ</t>
    </rPh>
    <rPh sb="3" eb="4">
      <t>シ</t>
    </rPh>
    <phoneticPr fontId="3"/>
  </si>
  <si>
    <t>桜井</t>
    <rPh sb="0" eb="1">
      <t>サクラ</t>
    </rPh>
    <rPh sb="1" eb="2">
      <t>イ</t>
    </rPh>
    <phoneticPr fontId="3"/>
  </si>
  <si>
    <t>大西</t>
    <rPh sb="0" eb="1">
      <t>ダイ</t>
    </rPh>
    <rPh sb="1" eb="2">
      <t>ニシ</t>
    </rPh>
    <phoneticPr fontId="3"/>
  </si>
  <si>
    <t>宮浦</t>
    <rPh sb="0" eb="1">
      <t>ミヤ</t>
    </rPh>
    <rPh sb="1" eb="2">
      <t>ウラ</t>
    </rPh>
    <phoneticPr fontId="3"/>
  </si>
  <si>
    <t>名駒</t>
    <rPh sb="0" eb="1">
      <t>メイ</t>
    </rPh>
    <rPh sb="1" eb="2">
      <t>コマ</t>
    </rPh>
    <phoneticPr fontId="3"/>
  </si>
  <si>
    <t>関前</t>
    <rPh sb="0" eb="1">
      <t>セキ</t>
    </rPh>
    <rPh sb="1" eb="2">
      <t>マエ</t>
    </rPh>
    <phoneticPr fontId="3"/>
  </si>
  <si>
    <t>弓削</t>
    <rPh sb="0" eb="1">
      <t>ユミ</t>
    </rPh>
    <rPh sb="1" eb="2">
      <t>ケズ</t>
    </rPh>
    <phoneticPr fontId="3"/>
  </si>
  <si>
    <t>桜井</t>
    <rPh sb="0" eb="1">
      <t>サクラ</t>
    </rPh>
    <rPh sb="1" eb="2">
      <t>セイ</t>
    </rPh>
    <phoneticPr fontId="3"/>
  </si>
  <si>
    <t>井口</t>
    <rPh sb="0" eb="1">
      <t>セイ</t>
    </rPh>
    <rPh sb="1" eb="2">
      <t>クチ</t>
    </rPh>
    <phoneticPr fontId="3"/>
  </si>
  <si>
    <t>伯方</t>
    <rPh sb="0" eb="1">
      <t>ハク</t>
    </rPh>
    <rPh sb="1" eb="2">
      <t>カタ</t>
    </rPh>
    <phoneticPr fontId="3"/>
  </si>
  <si>
    <t>愛媛県折込部数表</t>
    <phoneticPr fontId="3"/>
  </si>
  <si>
    <t>道後</t>
    <rPh sb="0" eb="1">
      <t>ミチ</t>
    </rPh>
    <rPh sb="1" eb="2">
      <t>アト</t>
    </rPh>
    <phoneticPr fontId="3"/>
  </si>
  <si>
    <t>桑原（合）</t>
    <rPh sb="0" eb="1">
      <t>クワ</t>
    </rPh>
    <rPh sb="1" eb="2">
      <t>ハラ</t>
    </rPh>
    <rPh sb="3" eb="4">
      <t>ア</t>
    </rPh>
    <phoneticPr fontId="3"/>
  </si>
  <si>
    <t>番町（合）</t>
    <rPh sb="0" eb="1">
      <t>バン</t>
    </rPh>
    <rPh sb="1" eb="2">
      <t>マチ</t>
    </rPh>
    <rPh sb="3" eb="4">
      <t>ア</t>
    </rPh>
    <phoneticPr fontId="3"/>
  </si>
  <si>
    <t>味酒</t>
    <rPh sb="0" eb="1">
      <t>アジ</t>
    </rPh>
    <rPh sb="1" eb="2">
      <t>サケ</t>
    </rPh>
    <phoneticPr fontId="3"/>
  </si>
  <si>
    <t>余土（合）</t>
    <rPh sb="0" eb="1">
      <t>アマリ</t>
    </rPh>
    <rPh sb="1" eb="2">
      <t>ツチ</t>
    </rPh>
    <rPh sb="3" eb="4">
      <t>ゴウ</t>
    </rPh>
    <phoneticPr fontId="3"/>
  </si>
  <si>
    <t>保免（合）</t>
    <rPh sb="0" eb="1">
      <t>ホ</t>
    </rPh>
    <rPh sb="1" eb="2">
      <t>メン</t>
    </rPh>
    <rPh sb="3" eb="4">
      <t>ア</t>
    </rPh>
    <phoneticPr fontId="3"/>
  </si>
  <si>
    <t>堀江（合）</t>
    <rPh sb="0" eb="1">
      <t>ホリ</t>
    </rPh>
    <rPh sb="1" eb="2">
      <t>エ</t>
    </rPh>
    <rPh sb="3" eb="4">
      <t>ア</t>
    </rPh>
    <phoneticPr fontId="3"/>
  </si>
  <si>
    <t>和気</t>
    <rPh sb="0" eb="1">
      <t>ワ</t>
    </rPh>
    <rPh sb="1" eb="2">
      <t>キ</t>
    </rPh>
    <phoneticPr fontId="3"/>
  </si>
  <si>
    <t>衣山</t>
    <rPh sb="0" eb="1">
      <t>コロモ</t>
    </rPh>
    <rPh sb="1" eb="2">
      <t>ヤマ</t>
    </rPh>
    <phoneticPr fontId="3"/>
  </si>
  <si>
    <t>伊台</t>
    <rPh sb="0" eb="1">
      <t>イ</t>
    </rPh>
    <rPh sb="1" eb="2">
      <t>ダイ</t>
    </rPh>
    <phoneticPr fontId="3"/>
  </si>
  <si>
    <t>垣生（合）</t>
    <rPh sb="0" eb="1">
      <t>カキ</t>
    </rPh>
    <rPh sb="1" eb="2">
      <t>イ</t>
    </rPh>
    <rPh sb="3" eb="4">
      <t>ア</t>
    </rPh>
    <phoneticPr fontId="3"/>
  </si>
  <si>
    <t>平井</t>
    <rPh sb="0" eb="1">
      <t>ヒラ</t>
    </rPh>
    <rPh sb="1" eb="2">
      <t>セイ</t>
    </rPh>
    <phoneticPr fontId="3"/>
  </si>
  <si>
    <t>久米</t>
    <rPh sb="0" eb="1">
      <t>ヒサシ</t>
    </rPh>
    <rPh sb="1" eb="2">
      <t>コメ</t>
    </rPh>
    <phoneticPr fontId="3"/>
  </si>
  <si>
    <t>森松（合）</t>
    <rPh sb="0" eb="1">
      <t>モリ</t>
    </rPh>
    <rPh sb="1" eb="2">
      <t>マツ</t>
    </rPh>
    <phoneticPr fontId="3"/>
  </si>
  <si>
    <t>城南</t>
    <rPh sb="0" eb="1">
      <t>シロ</t>
    </rPh>
    <rPh sb="1" eb="2">
      <t>ミナミ</t>
    </rPh>
    <phoneticPr fontId="3"/>
  </si>
  <si>
    <t>東部</t>
    <rPh sb="0" eb="1">
      <t>ヒガシ</t>
    </rPh>
    <rPh sb="1" eb="2">
      <t>ブ</t>
    </rPh>
    <phoneticPr fontId="3"/>
  </si>
  <si>
    <t>南</t>
    <rPh sb="0" eb="1">
      <t>ミナミ</t>
    </rPh>
    <phoneticPr fontId="3"/>
  </si>
  <si>
    <t>椿</t>
    <rPh sb="0" eb="1">
      <t>ツバキ</t>
    </rPh>
    <phoneticPr fontId="3"/>
  </si>
  <si>
    <t>堀江</t>
    <rPh sb="0" eb="1">
      <t>ホリ</t>
    </rPh>
    <rPh sb="1" eb="2">
      <t>エ</t>
    </rPh>
    <phoneticPr fontId="3"/>
  </si>
  <si>
    <t>三津</t>
    <rPh sb="0" eb="1">
      <t>３</t>
    </rPh>
    <rPh sb="1" eb="2">
      <t>ツ</t>
    </rPh>
    <phoneticPr fontId="3"/>
  </si>
  <si>
    <t>城西</t>
    <rPh sb="0" eb="1">
      <t>シロ</t>
    </rPh>
    <rPh sb="1" eb="2">
      <t>ニシ</t>
    </rPh>
    <phoneticPr fontId="3"/>
  </si>
  <si>
    <t>石井</t>
    <rPh sb="0" eb="1">
      <t>イシ</t>
    </rPh>
    <rPh sb="1" eb="2">
      <t>セイ</t>
    </rPh>
    <phoneticPr fontId="3"/>
  </si>
  <si>
    <t>道後(合）</t>
    <rPh sb="0" eb="1">
      <t>ミチ</t>
    </rPh>
    <rPh sb="1" eb="2">
      <t>アト</t>
    </rPh>
    <rPh sb="3" eb="4">
      <t>ゴウ</t>
    </rPh>
    <phoneticPr fontId="3"/>
  </si>
  <si>
    <t>城北(合）</t>
    <rPh sb="0" eb="1">
      <t>シロ</t>
    </rPh>
    <rPh sb="1" eb="2">
      <t>キタ</t>
    </rPh>
    <rPh sb="3" eb="4">
      <t>ゴウ</t>
    </rPh>
    <phoneticPr fontId="3"/>
  </si>
  <si>
    <t>三津（合）</t>
    <rPh sb="0" eb="1">
      <t>サン</t>
    </rPh>
    <rPh sb="1" eb="2">
      <t>ツ</t>
    </rPh>
    <rPh sb="3" eb="4">
      <t>ア</t>
    </rPh>
    <phoneticPr fontId="3"/>
  </si>
  <si>
    <t>西部（合）</t>
    <rPh sb="0" eb="1">
      <t>ニシ</t>
    </rPh>
    <rPh sb="1" eb="2">
      <t>ブ</t>
    </rPh>
    <rPh sb="3" eb="4">
      <t>ア</t>
    </rPh>
    <phoneticPr fontId="3"/>
  </si>
  <si>
    <t>久米（合）</t>
    <rPh sb="0" eb="1">
      <t>ヒサシ</t>
    </rPh>
    <rPh sb="1" eb="2">
      <t>コメ</t>
    </rPh>
    <rPh sb="3" eb="4">
      <t>ア</t>
    </rPh>
    <phoneticPr fontId="3"/>
  </si>
  <si>
    <t>中央(合)</t>
    <rPh sb="0" eb="1">
      <t>ナカ</t>
    </rPh>
    <rPh sb="1" eb="2">
      <t>ヒサシ</t>
    </rPh>
    <rPh sb="3" eb="4">
      <t>ゴウ</t>
    </rPh>
    <phoneticPr fontId="3"/>
  </si>
  <si>
    <t>城北</t>
    <rPh sb="0" eb="1">
      <t>シロ</t>
    </rPh>
    <rPh sb="1" eb="2">
      <t>キタ</t>
    </rPh>
    <phoneticPr fontId="3"/>
  </si>
  <si>
    <t>西部</t>
    <rPh sb="0" eb="1">
      <t>ニシ</t>
    </rPh>
    <rPh sb="1" eb="2">
      <t>ブ</t>
    </rPh>
    <phoneticPr fontId="3"/>
  </si>
  <si>
    <t>久米</t>
    <rPh sb="0" eb="1">
      <t>ヒサシ</t>
    </rPh>
    <rPh sb="1" eb="2">
      <t>ベイ</t>
    </rPh>
    <phoneticPr fontId="3"/>
  </si>
  <si>
    <t>南部</t>
    <rPh sb="0" eb="1">
      <t>ミナミ</t>
    </rPh>
    <rPh sb="1" eb="2">
      <t>ブ</t>
    </rPh>
    <phoneticPr fontId="3"/>
  </si>
  <si>
    <t>松山</t>
    <rPh sb="0" eb="1">
      <t>マツ</t>
    </rPh>
    <rPh sb="1" eb="2">
      <t>ヤマ</t>
    </rPh>
    <phoneticPr fontId="3"/>
  </si>
  <si>
    <t>垣生（愛）</t>
    <rPh sb="0" eb="1">
      <t>カキ</t>
    </rPh>
    <rPh sb="1" eb="2">
      <t>イ</t>
    </rPh>
    <rPh sb="3" eb="4">
      <t>アイ</t>
    </rPh>
    <phoneticPr fontId="3"/>
  </si>
  <si>
    <t>道後（朝)</t>
    <rPh sb="0" eb="1">
      <t>ミチ</t>
    </rPh>
    <rPh sb="1" eb="2">
      <t>アト</t>
    </rPh>
    <rPh sb="3" eb="4">
      <t>アサ</t>
    </rPh>
    <phoneticPr fontId="3"/>
  </si>
  <si>
    <t>城北（朝）</t>
    <rPh sb="0" eb="1">
      <t>シロ</t>
    </rPh>
    <rPh sb="1" eb="2">
      <t>キタ</t>
    </rPh>
    <rPh sb="3" eb="4">
      <t>アサ</t>
    </rPh>
    <phoneticPr fontId="3"/>
  </si>
  <si>
    <t>余土（朝）</t>
    <rPh sb="0" eb="1">
      <t>アマリ</t>
    </rPh>
    <rPh sb="1" eb="2">
      <t>ツチ</t>
    </rPh>
    <rPh sb="3" eb="4">
      <t>アサ</t>
    </rPh>
    <phoneticPr fontId="3"/>
  </si>
  <si>
    <t>中央（毎）</t>
    <rPh sb="0" eb="1">
      <t>ナカ</t>
    </rPh>
    <rPh sb="1" eb="2">
      <t>ヒサシ</t>
    </rPh>
    <rPh sb="3" eb="4">
      <t>マイ</t>
    </rPh>
    <phoneticPr fontId="3"/>
  </si>
  <si>
    <t>桑原(愛)</t>
    <rPh sb="0" eb="1">
      <t>クワ</t>
    </rPh>
    <rPh sb="1" eb="2">
      <t>ハラ</t>
    </rPh>
    <rPh sb="3" eb="4">
      <t>アイ</t>
    </rPh>
    <phoneticPr fontId="3"/>
  </si>
  <si>
    <t>番町(愛)</t>
    <rPh sb="0" eb="1">
      <t>バン</t>
    </rPh>
    <rPh sb="1" eb="2">
      <t>マチ</t>
    </rPh>
    <rPh sb="3" eb="4">
      <t>アイ</t>
    </rPh>
    <phoneticPr fontId="3"/>
  </si>
  <si>
    <t>保免(愛)</t>
    <rPh sb="0" eb="1">
      <t>ホ</t>
    </rPh>
    <rPh sb="1" eb="2">
      <t>メン</t>
    </rPh>
    <rPh sb="3" eb="4">
      <t>アイ</t>
    </rPh>
    <phoneticPr fontId="3"/>
  </si>
  <si>
    <t>三津（朝）</t>
    <rPh sb="0" eb="1">
      <t>サン</t>
    </rPh>
    <rPh sb="1" eb="2">
      <t>ツ</t>
    </rPh>
    <rPh sb="3" eb="4">
      <t>アサ</t>
    </rPh>
    <phoneticPr fontId="3"/>
  </si>
  <si>
    <t>西部（朝）</t>
    <rPh sb="0" eb="1">
      <t>ニシ</t>
    </rPh>
    <rPh sb="1" eb="2">
      <t>ブ</t>
    </rPh>
    <rPh sb="3" eb="4">
      <t>アサ</t>
    </rPh>
    <phoneticPr fontId="3"/>
  </si>
  <si>
    <t>久米（朝）</t>
    <rPh sb="0" eb="1">
      <t>ヒサシ</t>
    </rPh>
    <rPh sb="1" eb="2">
      <t>コメ</t>
    </rPh>
    <rPh sb="3" eb="4">
      <t>アサ</t>
    </rPh>
    <phoneticPr fontId="3"/>
  </si>
  <si>
    <t>森松（愛）</t>
    <rPh sb="0" eb="1">
      <t>モリ</t>
    </rPh>
    <rPh sb="1" eb="2">
      <t>マツ</t>
    </rPh>
    <rPh sb="3" eb="4">
      <t>アイ</t>
    </rPh>
    <phoneticPr fontId="3"/>
  </si>
  <si>
    <t>サイズ</t>
    <phoneticPr fontId="3"/>
  </si>
  <si>
    <t>壬生川南（読）</t>
    <rPh sb="0" eb="1">
      <t>ジン</t>
    </rPh>
    <rPh sb="1" eb="2">
      <t>イ</t>
    </rPh>
    <rPh sb="2" eb="3">
      <t>カワ</t>
    </rPh>
    <rPh sb="3" eb="4">
      <t>ミナミ</t>
    </rPh>
    <rPh sb="5" eb="6">
      <t>ドク</t>
    </rPh>
    <phoneticPr fontId="3"/>
  </si>
  <si>
    <t>新居浜北(朝)</t>
    <rPh sb="5" eb="6">
      <t>アサ</t>
    </rPh>
    <phoneticPr fontId="3"/>
  </si>
  <si>
    <t>新居浜中央</t>
    <rPh sb="0" eb="3">
      <t>ニイハマ</t>
    </rPh>
    <rPh sb="3" eb="5">
      <t>チュウオウ</t>
    </rPh>
    <phoneticPr fontId="3"/>
  </si>
  <si>
    <t>周桑元山（愛）</t>
    <rPh sb="0" eb="1">
      <t>シュウ</t>
    </rPh>
    <rPh sb="1" eb="2">
      <t>クワ</t>
    </rPh>
    <rPh sb="2" eb="3">
      <t>ゲン</t>
    </rPh>
    <rPh sb="3" eb="4">
      <t>ヤマ</t>
    </rPh>
    <rPh sb="5" eb="6">
      <t>アイ</t>
    </rPh>
    <phoneticPr fontId="3"/>
  </si>
  <si>
    <t>周桑元山（合）</t>
    <rPh sb="0" eb="1">
      <t>シュウ</t>
    </rPh>
    <rPh sb="1" eb="2">
      <t>クワ</t>
    </rPh>
    <rPh sb="2" eb="3">
      <t>ゲン</t>
    </rPh>
    <rPh sb="3" eb="4">
      <t>ヤマ</t>
    </rPh>
    <rPh sb="5" eb="6">
      <t>ゴウ</t>
    </rPh>
    <phoneticPr fontId="3"/>
  </si>
  <si>
    <t>新 居 浜 中 央</t>
    <rPh sb="0" eb="1">
      <t>シン</t>
    </rPh>
    <rPh sb="2" eb="3">
      <t>キョ</t>
    </rPh>
    <rPh sb="4" eb="5">
      <t>ハマ</t>
    </rPh>
    <rPh sb="6" eb="7">
      <t>ナカ</t>
    </rPh>
    <rPh sb="8" eb="9">
      <t>ヒサシ</t>
    </rPh>
    <phoneticPr fontId="3"/>
  </si>
  <si>
    <t>三島(川之江)
(読)</t>
    <rPh sb="0" eb="2">
      <t>ミシマ</t>
    </rPh>
    <rPh sb="3" eb="6">
      <t>カワノエ</t>
    </rPh>
    <rPh sb="9" eb="10">
      <t>ヨ</t>
    </rPh>
    <phoneticPr fontId="3"/>
  </si>
  <si>
    <t>盛　　　(愛)</t>
    <rPh sb="0" eb="1">
      <t>モリ</t>
    </rPh>
    <rPh sb="5" eb="6">
      <t>アイ</t>
    </rPh>
    <phoneticPr fontId="3"/>
  </si>
  <si>
    <t>大　　島(愛)</t>
    <rPh sb="0" eb="1">
      <t>ダイ</t>
    </rPh>
    <rPh sb="3" eb="4">
      <t>シマ</t>
    </rPh>
    <rPh sb="5" eb="6">
      <t>アイ</t>
    </rPh>
    <phoneticPr fontId="3"/>
  </si>
  <si>
    <t>盛　　口(愛)</t>
    <rPh sb="0" eb="1">
      <t>モリ</t>
    </rPh>
    <rPh sb="3" eb="4">
      <t>クチ</t>
    </rPh>
    <rPh sb="5" eb="6">
      <t>アイ</t>
    </rPh>
    <phoneticPr fontId="3"/>
  </si>
  <si>
    <t>宗　　方(愛)</t>
    <rPh sb="0" eb="1">
      <t>シュウ</t>
    </rPh>
    <rPh sb="3" eb="4">
      <t>カタ</t>
    </rPh>
    <rPh sb="5" eb="6">
      <t>アイ</t>
    </rPh>
    <phoneticPr fontId="3"/>
  </si>
  <si>
    <t>亀　　岡(愛)</t>
    <rPh sb="0" eb="1">
      <t>カメ</t>
    </rPh>
    <rPh sb="3" eb="4">
      <t>オカ</t>
    </rPh>
    <rPh sb="5" eb="6">
      <t>アイ</t>
    </rPh>
    <phoneticPr fontId="3"/>
  </si>
  <si>
    <t>宗　　方(合)</t>
    <rPh sb="0" eb="1">
      <t>シュウ</t>
    </rPh>
    <rPh sb="3" eb="4">
      <t>カタ</t>
    </rPh>
    <rPh sb="5" eb="6">
      <t>ゴウ</t>
    </rPh>
    <phoneticPr fontId="3"/>
  </si>
  <si>
    <t>盛　　口(合)</t>
    <rPh sb="0" eb="1">
      <t>モリ</t>
    </rPh>
    <rPh sb="3" eb="4">
      <t>クチ</t>
    </rPh>
    <rPh sb="5" eb="6">
      <t>ゴウ</t>
    </rPh>
    <phoneticPr fontId="3"/>
  </si>
  <si>
    <t>盛　　　　(合)</t>
    <rPh sb="0" eb="1">
      <t>モリ</t>
    </rPh>
    <rPh sb="6" eb="7">
      <t>ゴウ</t>
    </rPh>
    <phoneticPr fontId="3"/>
  </si>
  <si>
    <t>大　　島(合)</t>
    <rPh sb="0" eb="1">
      <t>ダイ</t>
    </rPh>
    <rPh sb="3" eb="4">
      <t>シマ</t>
    </rPh>
    <rPh sb="5" eb="6">
      <t>ゴウ</t>
    </rPh>
    <phoneticPr fontId="3"/>
  </si>
  <si>
    <t>宮　　窪(合)</t>
    <rPh sb="0" eb="1">
      <t>ミヤ</t>
    </rPh>
    <rPh sb="3" eb="4">
      <t>クボ</t>
    </rPh>
    <rPh sb="5" eb="6">
      <t>ゴウ</t>
    </rPh>
    <phoneticPr fontId="3"/>
  </si>
  <si>
    <t>伯　　方(合)</t>
    <rPh sb="0" eb="1">
      <t>ハク</t>
    </rPh>
    <rPh sb="3" eb="4">
      <t>カタ</t>
    </rPh>
    <phoneticPr fontId="3"/>
  </si>
  <si>
    <t>岩　　城(合)</t>
    <rPh sb="0" eb="1">
      <t>イワ</t>
    </rPh>
    <rPh sb="3" eb="4">
      <t>ジョウ</t>
    </rPh>
    <rPh sb="5" eb="6">
      <t>ゴウ</t>
    </rPh>
    <phoneticPr fontId="3"/>
  </si>
  <si>
    <t>生　　名(合)</t>
    <rPh sb="0" eb="1">
      <t>ショウ</t>
    </rPh>
    <rPh sb="3" eb="4">
      <t>メイ</t>
    </rPh>
    <rPh sb="5" eb="6">
      <t>ゴウ</t>
    </rPh>
    <phoneticPr fontId="3"/>
  </si>
  <si>
    <t>岩　　城(愛)</t>
    <rPh sb="0" eb="1">
      <t>イワ</t>
    </rPh>
    <rPh sb="3" eb="4">
      <t>ジョウ</t>
    </rPh>
    <rPh sb="5" eb="6">
      <t>アイ</t>
    </rPh>
    <phoneticPr fontId="3"/>
  </si>
  <si>
    <t>宮　　窪(愛)</t>
    <rPh sb="0" eb="1">
      <t>ミヤ</t>
    </rPh>
    <rPh sb="3" eb="4">
      <t>クボ</t>
    </rPh>
    <rPh sb="5" eb="6">
      <t>アイ</t>
    </rPh>
    <phoneticPr fontId="3"/>
  </si>
  <si>
    <t>菊　　間(合)</t>
    <rPh sb="0" eb="1">
      <t>キク</t>
    </rPh>
    <rPh sb="3" eb="4">
      <t>アイダ</t>
    </rPh>
    <rPh sb="5" eb="6">
      <t>ゴウ</t>
    </rPh>
    <phoneticPr fontId="3"/>
  </si>
  <si>
    <t>桜　　井(合)</t>
    <rPh sb="0" eb="1">
      <t>サクラ</t>
    </rPh>
    <rPh sb="3" eb="4">
      <t>イ</t>
    </rPh>
    <rPh sb="5" eb="6">
      <t>ゴウ</t>
    </rPh>
    <phoneticPr fontId="3"/>
  </si>
  <si>
    <t>伯　　方(愛)</t>
    <rPh sb="0" eb="1">
      <t>ハク</t>
    </rPh>
    <rPh sb="3" eb="4">
      <t>カタ</t>
    </rPh>
    <rPh sb="5" eb="6">
      <t>アイ</t>
    </rPh>
    <phoneticPr fontId="3"/>
  </si>
  <si>
    <t>菊　　間(読)</t>
    <rPh sb="0" eb="1">
      <t>キク</t>
    </rPh>
    <rPh sb="3" eb="4">
      <t>アイダ</t>
    </rPh>
    <rPh sb="5" eb="6">
      <t>ヨ</t>
    </rPh>
    <phoneticPr fontId="3"/>
  </si>
  <si>
    <t>桜　　井(朝)</t>
    <rPh sb="0" eb="1">
      <t>サクラ</t>
    </rPh>
    <rPh sb="3" eb="4">
      <t>イ</t>
    </rPh>
    <rPh sb="5" eb="6">
      <t>アサ</t>
    </rPh>
    <phoneticPr fontId="3"/>
  </si>
  <si>
    <t>宮　　浦(毎)</t>
    <rPh sb="0" eb="1">
      <t>ミヤ</t>
    </rPh>
    <rPh sb="3" eb="4">
      <t>ウラ</t>
    </rPh>
    <rPh sb="5" eb="6">
      <t>マイ</t>
    </rPh>
    <phoneticPr fontId="3"/>
  </si>
  <si>
    <t>今治中央（朝）</t>
    <rPh sb="0" eb="1">
      <t>イマ</t>
    </rPh>
    <rPh sb="1" eb="2">
      <t>チ</t>
    </rPh>
    <rPh sb="2" eb="3">
      <t>ナカ</t>
    </rPh>
    <rPh sb="3" eb="4">
      <t>ヒサシ</t>
    </rPh>
    <rPh sb="5" eb="6">
      <t>アサ</t>
    </rPh>
    <phoneticPr fontId="3"/>
  </si>
  <si>
    <t>菊　間（合）</t>
    <rPh sb="0" eb="1">
      <t>キク</t>
    </rPh>
    <rPh sb="2" eb="3">
      <t>アイダ</t>
    </rPh>
    <phoneticPr fontId="3"/>
  </si>
  <si>
    <t>波   止   浜
(大  西  分)</t>
    <rPh sb="0" eb="1">
      <t>ナミ</t>
    </rPh>
    <rPh sb="4" eb="5">
      <t>ドメ</t>
    </rPh>
    <rPh sb="8" eb="9">
      <t>ハマ</t>
    </rPh>
    <rPh sb="11" eb="12">
      <t>ダイ</t>
    </rPh>
    <rPh sb="14" eb="15">
      <t>ニシ</t>
    </rPh>
    <rPh sb="17" eb="18">
      <t>ブン</t>
    </rPh>
    <phoneticPr fontId="3"/>
  </si>
  <si>
    <t xml:space="preserve">今治中央(合)
（島        含）     </t>
    <rPh sb="0" eb="2">
      <t>イマバリ</t>
    </rPh>
    <rPh sb="2" eb="4">
      <t>チュウオウ</t>
    </rPh>
    <rPh sb="5" eb="6">
      <t>ゴウ</t>
    </rPh>
    <phoneticPr fontId="3"/>
  </si>
  <si>
    <t>今  治  中  央
（島        含）</t>
    <rPh sb="0" eb="1">
      <t>イマ</t>
    </rPh>
    <rPh sb="3" eb="4">
      <t>チ</t>
    </rPh>
    <rPh sb="6" eb="7">
      <t>ナカ</t>
    </rPh>
    <rPh sb="9" eb="10">
      <t>ヒサシ</t>
    </rPh>
    <phoneticPr fontId="3"/>
  </si>
  <si>
    <t>配布数</t>
    <phoneticPr fontId="3"/>
  </si>
  <si>
    <r>
      <t>　ページ合計／</t>
    </r>
    <r>
      <rPr>
        <b/>
        <sz val="12"/>
        <color indexed="10"/>
        <rFont val="ＭＳ Ｐゴシック"/>
        <family val="3"/>
        <charset val="128"/>
      </rPr>
      <t>折込総合計</t>
    </r>
    <rPh sb="4" eb="6">
      <t>ゴウケイ</t>
    </rPh>
    <rPh sb="7" eb="9">
      <t>オリコミ</t>
    </rPh>
    <rPh sb="9" eb="11">
      <t>ソウゴウ</t>
    </rPh>
    <rPh sb="11" eb="12">
      <t>ケイ</t>
    </rPh>
    <phoneticPr fontId="3"/>
  </si>
  <si>
    <t>上灘（合）</t>
    <rPh sb="0" eb="1">
      <t>ウエ</t>
    </rPh>
    <rPh sb="1" eb="2">
      <t>ナダ</t>
    </rPh>
    <rPh sb="3" eb="4">
      <t>ア</t>
    </rPh>
    <phoneticPr fontId="3"/>
  </si>
  <si>
    <t>下灘（合）</t>
    <rPh sb="0" eb="1">
      <t>シタ</t>
    </rPh>
    <rPh sb="1" eb="2">
      <t>ナダ</t>
    </rPh>
    <rPh sb="3" eb="4">
      <t>ア</t>
    </rPh>
    <phoneticPr fontId="3"/>
  </si>
  <si>
    <t>中山（合）</t>
    <rPh sb="0" eb="1">
      <t>ナカ</t>
    </rPh>
    <rPh sb="1" eb="2">
      <t>ヤマ</t>
    </rPh>
    <rPh sb="3" eb="4">
      <t>ゴウ</t>
    </rPh>
    <phoneticPr fontId="3"/>
  </si>
  <si>
    <t>松　前（合）</t>
    <rPh sb="0" eb="1">
      <t>マツ</t>
    </rPh>
    <rPh sb="2" eb="3">
      <t>マエ</t>
    </rPh>
    <rPh sb="4" eb="5">
      <t>ア</t>
    </rPh>
    <phoneticPr fontId="3"/>
  </si>
  <si>
    <t>宇和土居（合）</t>
    <rPh sb="0" eb="2">
      <t>ウワ</t>
    </rPh>
    <rPh sb="2" eb="4">
      <t>ドイ</t>
    </rPh>
    <rPh sb="5" eb="6">
      <t>ゴウ</t>
    </rPh>
    <phoneticPr fontId="3"/>
  </si>
  <si>
    <t>宇和土居 (愛)</t>
    <rPh sb="0" eb="1">
      <t>タカ</t>
    </rPh>
    <rPh sb="1" eb="2">
      <t>ワ</t>
    </rPh>
    <rPh sb="2" eb="3">
      <t>ツチ</t>
    </rPh>
    <rPh sb="3" eb="4">
      <t>イ</t>
    </rPh>
    <phoneticPr fontId="3"/>
  </si>
  <si>
    <t>八幡浜東(愛)</t>
    <rPh sb="0" eb="1">
      <t>ハチ</t>
    </rPh>
    <rPh sb="1" eb="2">
      <t>ハタ</t>
    </rPh>
    <rPh sb="2" eb="3">
      <t>ハマ</t>
    </rPh>
    <rPh sb="3" eb="4">
      <t>ヒガシ</t>
    </rPh>
    <rPh sb="5" eb="6">
      <t>アイ</t>
    </rPh>
    <phoneticPr fontId="3"/>
  </si>
  <si>
    <t>八幡浜南(愛)</t>
    <rPh sb="0" eb="1">
      <t>ハチ</t>
    </rPh>
    <rPh sb="1" eb="2">
      <t>ハタ</t>
    </rPh>
    <rPh sb="2" eb="3">
      <t>ハマ</t>
    </rPh>
    <rPh sb="3" eb="4">
      <t>ミナミ</t>
    </rPh>
    <rPh sb="5" eb="6">
      <t>アイ</t>
    </rPh>
    <phoneticPr fontId="3"/>
  </si>
  <si>
    <t>長浜白滝(愛）</t>
    <rPh sb="0" eb="1">
      <t>チョウ</t>
    </rPh>
    <rPh sb="1" eb="2">
      <t>ハマ</t>
    </rPh>
    <rPh sb="2" eb="3">
      <t>シロ</t>
    </rPh>
    <rPh sb="3" eb="4">
      <t>タキ</t>
    </rPh>
    <rPh sb="5" eb="6">
      <t>アイ</t>
    </rPh>
    <phoneticPr fontId="3"/>
  </si>
  <si>
    <t>長浜白滝(愛)</t>
    <rPh sb="0" eb="1">
      <t>チョウ</t>
    </rPh>
    <rPh sb="1" eb="2">
      <t>ハマ</t>
    </rPh>
    <rPh sb="2" eb="3">
      <t>シロ</t>
    </rPh>
    <rPh sb="3" eb="4">
      <t>タキ</t>
    </rPh>
    <rPh sb="5" eb="6">
      <t>アイ</t>
    </rPh>
    <phoneticPr fontId="3"/>
  </si>
  <si>
    <t>長浜白滝（合）</t>
    <rPh sb="0" eb="1">
      <t>チョウ</t>
    </rPh>
    <rPh sb="1" eb="2">
      <t>ハマ</t>
    </rPh>
    <rPh sb="2" eb="3">
      <t>シロ</t>
    </rPh>
    <rPh sb="3" eb="4">
      <t>タキ</t>
    </rPh>
    <rPh sb="5" eb="6">
      <t>ア</t>
    </rPh>
    <phoneticPr fontId="3"/>
  </si>
  <si>
    <t>八幡浜東（合）</t>
    <rPh sb="0" eb="1">
      <t>ハチ</t>
    </rPh>
    <rPh sb="1" eb="2">
      <t>ハタ</t>
    </rPh>
    <rPh sb="2" eb="3">
      <t>ハマ</t>
    </rPh>
    <rPh sb="3" eb="4">
      <t>ヒガシ</t>
    </rPh>
    <phoneticPr fontId="3"/>
  </si>
  <si>
    <t>八幡浜南（合）</t>
    <rPh sb="0" eb="1">
      <t>ハチ</t>
    </rPh>
    <rPh sb="1" eb="2">
      <t>ハタ</t>
    </rPh>
    <rPh sb="2" eb="3">
      <t>ハマ</t>
    </rPh>
    <rPh sb="3" eb="4">
      <t>ミナミ</t>
    </rPh>
    <rPh sb="5" eb="6">
      <t>ゴウ</t>
    </rPh>
    <phoneticPr fontId="3"/>
  </si>
  <si>
    <t>宇和三島(合)</t>
    <rPh sb="0" eb="2">
      <t>ウワ</t>
    </rPh>
    <rPh sb="2" eb="4">
      <t>ミシマ</t>
    </rPh>
    <rPh sb="5" eb="6">
      <t>ゴウ</t>
    </rPh>
    <phoneticPr fontId="3"/>
  </si>
  <si>
    <t>-</t>
  </si>
  <si>
    <t>折込見積金額（税別）</t>
    <rPh sb="0" eb="2">
      <t>オリコミ</t>
    </rPh>
    <rPh sb="2" eb="4">
      <t>ミツモリ</t>
    </rPh>
    <rPh sb="4" eb="6">
      <t>キンガク</t>
    </rPh>
    <rPh sb="7" eb="9">
      <t>ゼイベツ</t>
    </rPh>
    <phoneticPr fontId="3"/>
  </si>
  <si>
    <t>宇和島和霊</t>
    <rPh sb="0" eb="3">
      <t>ウワジマ</t>
    </rPh>
    <rPh sb="3" eb="4">
      <t>ワ</t>
    </rPh>
    <rPh sb="4" eb="5">
      <t>レイ</t>
    </rPh>
    <phoneticPr fontId="3"/>
  </si>
  <si>
    <t>壬生川北（読）</t>
    <rPh sb="0" eb="3">
      <t>ニュウガワ</t>
    </rPh>
    <rPh sb="3" eb="4">
      <t>キタ</t>
    </rPh>
    <rPh sb="5" eb="6">
      <t>ドク</t>
    </rPh>
    <phoneticPr fontId="3"/>
  </si>
  <si>
    <t>三島西(土居)(読)</t>
    <rPh sb="0" eb="2">
      <t>ミシマ</t>
    </rPh>
    <rPh sb="2" eb="3">
      <t>ニシ</t>
    </rPh>
    <rPh sb="4" eb="6">
      <t>ドイ</t>
    </rPh>
    <rPh sb="8" eb="9">
      <t>ヨ</t>
    </rPh>
    <phoneticPr fontId="3"/>
  </si>
  <si>
    <t>北宇和郡</t>
    <phoneticPr fontId="3"/>
  </si>
  <si>
    <t>生　　名(愛)</t>
    <rPh sb="0" eb="1">
      <t>イ</t>
    </rPh>
    <rPh sb="3" eb="4">
      <t>ナ</t>
    </rPh>
    <rPh sb="5" eb="6">
      <t>アイ</t>
    </rPh>
    <phoneticPr fontId="3"/>
  </si>
  <si>
    <t>四国中央</t>
    <rPh sb="0" eb="2">
      <t>シコク</t>
    </rPh>
    <rPh sb="2" eb="4">
      <t>チュウオウ</t>
    </rPh>
    <phoneticPr fontId="3"/>
  </si>
  <si>
    <t>宗　方（愛）</t>
    <rPh sb="0" eb="1">
      <t>シュウ</t>
    </rPh>
    <rPh sb="2" eb="3">
      <t>カタ</t>
    </rPh>
    <rPh sb="4" eb="5">
      <t>アイ</t>
    </rPh>
    <phoneticPr fontId="3"/>
  </si>
  <si>
    <t>瀬戸崎（愛）</t>
    <rPh sb="0" eb="2">
      <t>セト</t>
    </rPh>
    <rPh sb="2" eb="3">
      <t>ザキ</t>
    </rPh>
    <rPh sb="4" eb="5">
      <t>アイ</t>
    </rPh>
    <phoneticPr fontId="3"/>
  </si>
  <si>
    <t>盛　　　（愛）</t>
    <rPh sb="0" eb="1">
      <t>サカリ</t>
    </rPh>
    <rPh sb="5" eb="6">
      <t>アイ</t>
    </rPh>
    <phoneticPr fontId="3"/>
  </si>
  <si>
    <t>徳の森（朝）</t>
    <rPh sb="0" eb="1">
      <t>トク</t>
    </rPh>
    <rPh sb="2" eb="3">
      <t>モリ</t>
    </rPh>
    <rPh sb="4" eb="5">
      <t>アサ</t>
    </rPh>
    <phoneticPr fontId="3"/>
  </si>
  <si>
    <t>今治北（読）</t>
    <rPh sb="0" eb="2">
      <t>イマバリ</t>
    </rPh>
    <rPh sb="2" eb="3">
      <t>キタ</t>
    </rPh>
    <rPh sb="4" eb="5">
      <t>ヨ</t>
    </rPh>
    <phoneticPr fontId="3"/>
  </si>
  <si>
    <t>今治北（毎）</t>
    <rPh sb="0" eb="2">
      <t>イマバリ</t>
    </rPh>
    <rPh sb="2" eb="3">
      <t>キタ</t>
    </rPh>
    <rPh sb="4" eb="5">
      <t>マイ</t>
    </rPh>
    <phoneticPr fontId="3"/>
  </si>
  <si>
    <t>今治北（朝）</t>
    <rPh sb="0" eb="2">
      <t>イマバリ</t>
    </rPh>
    <rPh sb="2" eb="3">
      <t>キタ</t>
    </rPh>
    <rPh sb="4" eb="5">
      <t>アサ</t>
    </rPh>
    <phoneticPr fontId="3"/>
  </si>
  <si>
    <t>今治南（朝）</t>
    <rPh sb="0" eb="2">
      <t>イマバリ</t>
    </rPh>
    <rPh sb="2" eb="3">
      <t>ミナミ</t>
    </rPh>
    <rPh sb="4" eb="5">
      <t>アサ</t>
    </rPh>
    <phoneticPr fontId="3"/>
  </si>
  <si>
    <t>今治東（読）</t>
    <rPh sb="0" eb="2">
      <t>イマバリ</t>
    </rPh>
    <rPh sb="2" eb="3">
      <t>ヒガシ</t>
    </rPh>
    <rPh sb="4" eb="5">
      <t>ヨ</t>
    </rPh>
    <phoneticPr fontId="3"/>
  </si>
  <si>
    <t>五十崎（愛）</t>
    <rPh sb="0" eb="3">
      <t>イカザキ</t>
    </rPh>
    <rPh sb="4" eb="5">
      <t>アイ</t>
    </rPh>
    <phoneticPr fontId="3"/>
  </si>
  <si>
    <t>内子（愛）</t>
    <rPh sb="0" eb="2">
      <t>ウチコ</t>
    </rPh>
    <rPh sb="3" eb="4">
      <t>アイ</t>
    </rPh>
    <phoneticPr fontId="3"/>
  </si>
  <si>
    <t>大瀬（愛）</t>
    <rPh sb="0" eb="2">
      <t>オオセ</t>
    </rPh>
    <rPh sb="3" eb="4">
      <t>アイ</t>
    </rPh>
    <phoneticPr fontId="3"/>
  </si>
  <si>
    <t>内子（愛）</t>
    <rPh sb="0" eb="1">
      <t>ウチ</t>
    </rPh>
    <rPh sb="1" eb="2">
      <t>コ</t>
    </rPh>
    <rPh sb="3" eb="4">
      <t>アイ</t>
    </rPh>
    <phoneticPr fontId="3"/>
  </si>
  <si>
    <t>五十崎(合)</t>
    <rPh sb="0" eb="2">
      <t>ゴジュウ</t>
    </rPh>
    <rPh sb="2" eb="3">
      <t>サキ</t>
    </rPh>
    <rPh sb="3" eb="6">
      <t>ゴウ</t>
    </rPh>
    <phoneticPr fontId="3"/>
  </si>
  <si>
    <t>内子(合)</t>
    <rPh sb="0" eb="1">
      <t>ウチ</t>
    </rPh>
    <rPh sb="1" eb="2">
      <t>コ</t>
    </rPh>
    <rPh sb="2" eb="5">
      <t>ゴウ</t>
    </rPh>
    <phoneticPr fontId="3"/>
  </si>
  <si>
    <t>大瀬(合)</t>
    <rPh sb="0" eb="1">
      <t>ダイ</t>
    </rPh>
    <rPh sb="1" eb="2">
      <t>セ</t>
    </rPh>
    <rPh sb="2" eb="5">
      <t>ゴウ</t>
    </rPh>
    <phoneticPr fontId="3"/>
  </si>
  <si>
    <t>八幡浜（読）</t>
    <rPh sb="0" eb="2">
      <t>ヤハタ</t>
    </rPh>
    <rPh sb="2" eb="3">
      <t>ハマ</t>
    </rPh>
    <rPh sb="4" eb="5">
      <t>ヨ</t>
    </rPh>
    <phoneticPr fontId="3"/>
  </si>
  <si>
    <t>北伊予（松前）（朝）</t>
    <rPh sb="0" eb="3">
      <t>キタイヨ</t>
    </rPh>
    <rPh sb="4" eb="6">
      <t>マツマエ</t>
    </rPh>
    <rPh sb="8" eb="9">
      <t>アサ</t>
    </rPh>
    <phoneticPr fontId="3"/>
  </si>
  <si>
    <t>今治東(合)</t>
    <rPh sb="0" eb="2">
      <t>イマバリ</t>
    </rPh>
    <rPh sb="2" eb="3">
      <t>ヒガシ</t>
    </rPh>
    <rPh sb="3" eb="6">
      <t>ゴウ</t>
    </rPh>
    <phoneticPr fontId="3"/>
  </si>
  <si>
    <t>今治北(合)</t>
    <rPh sb="0" eb="2">
      <t>イマバリ</t>
    </rPh>
    <rPh sb="2" eb="3">
      <t>キタ</t>
    </rPh>
    <rPh sb="3" eb="6">
      <t>ゴウ</t>
    </rPh>
    <phoneticPr fontId="3"/>
  </si>
  <si>
    <t>宮　　浦(愛)</t>
    <rPh sb="0" eb="1">
      <t>ミヤ</t>
    </rPh>
    <rPh sb="3" eb="4">
      <t>ウラ</t>
    </rPh>
    <rPh sb="5" eb="6">
      <t>アイ</t>
    </rPh>
    <phoneticPr fontId="3"/>
  </si>
  <si>
    <t>垣生（愛）</t>
    <rPh sb="0" eb="1">
      <t>カキ</t>
    </rPh>
    <rPh sb="1" eb="2">
      <t>セイ</t>
    </rPh>
    <rPh sb="3" eb="4">
      <t>アイ</t>
    </rPh>
    <phoneticPr fontId="3"/>
  </si>
  <si>
    <t>三瓶(愛)</t>
    <rPh sb="0" eb="1">
      <t>サン</t>
    </rPh>
    <rPh sb="1" eb="2">
      <t>ビン</t>
    </rPh>
    <rPh sb="3" eb="4">
      <t>アイ</t>
    </rPh>
    <phoneticPr fontId="3"/>
  </si>
  <si>
    <t>今治(合)</t>
    <rPh sb="0" eb="2">
      <t>イマバリ</t>
    </rPh>
    <rPh sb="2" eb="5">
      <t>ゴウ</t>
    </rPh>
    <phoneticPr fontId="3"/>
  </si>
  <si>
    <t>今治（読）</t>
    <rPh sb="0" eb="2">
      <t>イマバリ</t>
    </rPh>
    <rPh sb="3" eb="4">
      <t>ヨ</t>
    </rPh>
    <phoneticPr fontId="3"/>
  </si>
  <si>
    <t>伊台（愛）</t>
    <rPh sb="0" eb="1">
      <t>イ</t>
    </rPh>
    <rPh sb="1" eb="2">
      <t>ダイ</t>
    </rPh>
    <rPh sb="3" eb="4">
      <t>アイ</t>
    </rPh>
    <phoneticPr fontId="3"/>
  </si>
  <si>
    <t>朝生田</t>
    <rPh sb="0" eb="2">
      <t>アソウ</t>
    </rPh>
    <rPh sb="2" eb="3">
      <t>タ</t>
    </rPh>
    <phoneticPr fontId="3"/>
  </si>
  <si>
    <t>出目(読)</t>
    <rPh sb="0" eb="2">
      <t>デメ</t>
    </rPh>
    <rPh sb="3" eb="4">
      <t>ドク</t>
    </rPh>
    <phoneticPr fontId="3"/>
  </si>
  <si>
    <t>宮　浦（愛）</t>
    <rPh sb="0" eb="1">
      <t>ミヤ</t>
    </rPh>
    <rPh sb="2" eb="3">
      <t>ウラ</t>
    </rPh>
    <rPh sb="4" eb="5">
      <t>アイ</t>
    </rPh>
    <phoneticPr fontId="3"/>
  </si>
  <si>
    <t>今治中央(朝)
（島        含）</t>
    <rPh sb="0" eb="2">
      <t>イマバリ</t>
    </rPh>
    <rPh sb="2" eb="4">
      <t>チュウオウ</t>
    </rPh>
    <rPh sb="5" eb="6">
      <t>アサ</t>
    </rPh>
    <rPh sb="9" eb="10">
      <t>シマ</t>
    </rPh>
    <rPh sb="18" eb="19">
      <t>フクミ</t>
    </rPh>
    <phoneticPr fontId="3"/>
  </si>
  <si>
    <t>　旧三島西含む</t>
    <rPh sb="1" eb="2">
      <t>キュウ</t>
    </rPh>
    <rPh sb="2" eb="4">
      <t>ミシマ</t>
    </rPh>
    <rPh sb="4" eb="5">
      <t>ニシ</t>
    </rPh>
    <rPh sb="5" eb="6">
      <t>フク</t>
    </rPh>
    <phoneticPr fontId="3"/>
  </si>
  <si>
    <t>小松（朝）</t>
    <rPh sb="0" eb="1">
      <t>ショウ</t>
    </rPh>
    <rPh sb="1" eb="2">
      <t>マツ</t>
    </rPh>
    <rPh sb="3" eb="4">
      <t>アサ</t>
    </rPh>
    <phoneticPr fontId="3"/>
  </si>
  <si>
    <t>小倉・近永(読)</t>
    <rPh sb="0" eb="2">
      <t>オグラ</t>
    </rPh>
    <rPh sb="3" eb="5">
      <t>チカナガ</t>
    </rPh>
    <rPh sb="6" eb="7">
      <t>ヨ</t>
    </rPh>
    <phoneticPr fontId="3"/>
  </si>
  <si>
    <t>四国中央(毎)</t>
    <rPh sb="0" eb="2">
      <t>シコク</t>
    </rPh>
    <rPh sb="2" eb="4">
      <t>チュウオウ</t>
    </rPh>
    <rPh sb="5" eb="6">
      <t>マイ</t>
    </rPh>
    <phoneticPr fontId="3"/>
  </si>
  <si>
    <t>大島（愛）</t>
    <rPh sb="0" eb="1">
      <t>ダイ</t>
    </rPh>
    <rPh sb="1" eb="2">
      <t>シマ</t>
    </rPh>
    <rPh sb="3" eb="4">
      <t>アイ</t>
    </rPh>
    <phoneticPr fontId="3"/>
  </si>
  <si>
    <t>三瓶(愛）</t>
    <rPh sb="0" eb="1">
      <t>サン</t>
    </rPh>
    <rPh sb="1" eb="2">
      <t>ビン</t>
    </rPh>
    <rPh sb="3" eb="4">
      <t>アイ</t>
    </rPh>
    <phoneticPr fontId="3"/>
  </si>
  <si>
    <t>松山中央（朝）</t>
    <rPh sb="0" eb="2">
      <t>マツヤマ</t>
    </rPh>
    <rPh sb="2" eb="4">
      <t>チュウオウ</t>
    </rPh>
    <rPh sb="5" eb="6">
      <t>アサ</t>
    </rPh>
    <phoneticPr fontId="3"/>
  </si>
  <si>
    <t>松山中央（合）</t>
    <rPh sb="0" eb="2">
      <t>マツヤマ</t>
    </rPh>
    <rPh sb="2" eb="4">
      <t>チュウオウ</t>
    </rPh>
    <rPh sb="5" eb="6">
      <t>ゴウ</t>
    </rPh>
    <phoneticPr fontId="3"/>
  </si>
  <si>
    <t>口総支所(合)</t>
    <rPh sb="0" eb="1">
      <t>クチ</t>
    </rPh>
    <rPh sb="1" eb="2">
      <t>ソウ</t>
    </rPh>
    <rPh sb="2" eb="4">
      <t>シショ</t>
    </rPh>
    <rPh sb="5" eb="6">
      <t>ゴウ</t>
    </rPh>
    <phoneticPr fontId="3"/>
  </si>
  <si>
    <t>口総支所（愛）</t>
    <rPh sb="0" eb="1">
      <t>クチ</t>
    </rPh>
    <rPh sb="1" eb="2">
      <t>ソウ</t>
    </rPh>
    <rPh sb="2" eb="4">
      <t>シショ</t>
    </rPh>
    <rPh sb="5" eb="6">
      <t>アイ</t>
    </rPh>
    <phoneticPr fontId="3"/>
  </si>
  <si>
    <t>口総支所(愛)</t>
    <rPh sb="0" eb="1">
      <t>クチ</t>
    </rPh>
    <rPh sb="1" eb="2">
      <t>ソウ</t>
    </rPh>
    <rPh sb="2" eb="4">
      <t>シショ</t>
    </rPh>
    <rPh sb="5" eb="6">
      <t>アイ</t>
    </rPh>
    <phoneticPr fontId="3"/>
  </si>
  <si>
    <t>宗方（愛）</t>
    <rPh sb="0" eb="2">
      <t>ムナカタ</t>
    </rPh>
    <rPh sb="3" eb="4">
      <t>アイ</t>
    </rPh>
    <phoneticPr fontId="3"/>
  </si>
  <si>
    <t>五十崎（愛）</t>
    <rPh sb="0" eb="3">
      <t>イカザキ</t>
    </rPh>
    <rPh sb="4" eb="5">
      <t>アイ</t>
    </rPh>
    <phoneticPr fontId="3"/>
  </si>
  <si>
    <t>（しまなみへ）</t>
    <phoneticPr fontId="3"/>
  </si>
  <si>
    <t>-</t>
    <phoneticPr fontId="3"/>
  </si>
  <si>
    <t>東予</t>
    <rPh sb="0" eb="2">
      <t>トウヨ</t>
    </rPh>
    <phoneticPr fontId="3"/>
  </si>
  <si>
    <t>（新居浜南へ）</t>
    <rPh sb="1" eb="4">
      <t>ニイハマ</t>
    </rPh>
    <rPh sb="4" eb="5">
      <t>ミナミ</t>
    </rPh>
    <phoneticPr fontId="3"/>
  </si>
  <si>
    <t>中　萩（愛）</t>
    <rPh sb="0" eb="1">
      <t>ナカ</t>
    </rPh>
    <rPh sb="2" eb="3">
      <t>ハギ</t>
    </rPh>
    <rPh sb="4" eb="5">
      <t>アイ</t>
    </rPh>
    <phoneticPr fontId="3"/>
  </si>
  <si>
    <t>生　名（愛）</t>
    <rPh sb="0" eb="1">
      <t>セイ</t>
    </rPh>
    <rPh sb="2" eb="3">
      <t>ナ</t>
    </rPh>
    <rPh sb="4" eb="5">
      <t>アイ</t>
    </rPh>
    <phoneticPr fontId="3"/>
  </si>
  <si>
    <t>東予南</t>
    <rPh sb="0" eb="2">
      <t>トウヨ</t>
    </rPh>
    <rPh sb="2" eb="3">
      <t>ミナミ</t>
    </rPh>
    <phoneticPr fontId="3"/>
  </si>
  <si>
    <t>平井</t>
    <rPh sb="0" eb="2">
      <t>ヒライ</t>
    </rPh>
    <phoneticPr fontId="3"/>
  </si>
  <si>
    <t>久米</t>
    <rPh sb="0" eb="2">
      <t>クメ</t>
    </rPh>
    <phoneticPr fontId="3"/>
  </si>
  <si>
    <t>雄郡（合）</t>
    <rPh sb="0" eb="1">
      <t>オス</t>
    </rPh>
    <rPh sb="1" eb="2">
      <t>グン</t>
    </rPh>
    <rPh sb="3" eb="4">
      <t>ゴウ</t>
    </rPh>
    <phoneticPr fontId="3"/>
  </si>
  <si>
    <t>竹原（合）</t>
    <rPh sb="0" eb="1">
      <t>タケ</t>
    </rPh>
    <rPh sb="1" eb="2">
      <t>ハラ</t>
    </rPh>
    <rPh sb="3" eb="4">
      <t>ゴウ</t>
    </rPh>
    <phoneticPr fontId="3"/>
  </si>
  <si>
    <t>松山城西（合）</t>
    <rPh sb="0" eb="2">
      <t>マツヤマ</t>
    </rPh>
    <rPh sb="2" eb="4">
      <t>ジョウセイ</t>
    </rPh>
    <rPh sb="5" eb="6">
      <t>ゴウ</t>
    </rPh>
    <phoneticPr fontId="3"/>
  </si>
  <si>
    <t>味生（合）</t>
    <rPh sb="0" eb="1">
      <t>アジ</t>
    </rPh>
    <rPh sb="1" eb="2">
      <t>イ</t>
    </rPh>
    <rPh sb="3" eb="4">
      <t>ゴウ</t>
    </rPh>
    <phoneticPr fontId="3"/>
  </si>
  <si>
    <t>-</t>
    <phoneticPr fontId="3"/>
  </si>
  <si>
    <t>番町（愛）</t>
    <rPh sb="0" eb="2">
      <t>バンチョウ</t>
    </rPh>
    <rPh sb="3" eb="4">
      <t>アイ</t>
    </rPh>
    <phoneticPr fontId="3"/>
  </si>
  <si>
    <t>雄郡（愛）</t>
    <rPh sb="0" eb="1">
      <t>オス</t>
    </rPh>
    <rPh sb="1" eb="2">
      <t>グン</t>
    </rPh>
    <rPh sb="3" eb="4">
      <t>アイ</t>
    </rPh>
    <phoneticPr fontId="3"/>
  </si>
  <si>
    <t>竹原（愛）</t>
    <rPh sb="0" eb="2">
      <t>タケハラ</t>
    </rPh>
    <rPh sb="3" eb="4">
      <t>アイ</t>
    </rPh>
    <phoneticPr fontId="3"/>
  </si>
  <si>
    <t>保免（愛）</t>
    <rPh sb="0" eb="1">
      <t>ホ</t>
    </rPh>
    <rPh sb="1" eb="2">
      <t>メン</t>
    </rPh>
    <rPh sb="3" eb="4">
      <t>アイ</t>
    </rPh>
    <phoneticPr fontId="3"/>
  </si>
  <si>
    <t>味生（愛）</t>
    <rPh sb="0" eb="1">
      <t>アジ</t>
    </rPh>
    <rPh sb="1" eb="2">
      <t>イ</t>
    </rPh>
    <rPh sb="3" eb="4">
      <t>アイ</t>
    </rPh>
    <phoneticPr fontId="3"/>
  </si>
  <si>
    <t>竹原（愛）</t>
    <rPh sb="0" eb="1">
      <t>タケ</t>
    </rPh>
    <rPh sb="1" eb="2">
      <t>ハラ</t>
    </rPh>
    <rPh sb="3" eb="4">
      <t>アイ</t>
    </rPh>
    <phoneticPr fontId="3"/>
  </si>
  <si>
    <t>（宇和島西へ）</t>
    <rPh sb="1" eb="4">
      <t>ウワジマ</t>
    </rPh>
    <rPh sb="4" eb="5">
      <t>ニシ</t>
    </rPh>
    <phoneticPr fontId="3"/>
  </si>
  <si>
    <t>（御荘へ）</t>
    <rPh sb="1" eb="3">
      <t>ミショウ</t>
    </rPh>
    <phoneticPr fontId="3"/>
  </si>
  <si>
    <t>道後東</t>
    <rPh sb="0" eb="2">
      <t>ドウゴ</t>
    </rPh>
    <rPh sb="2" eb="3">
      <t>ヒガシ</t>
    </rPh>
    <phoneticPr fontId="3"/>
  </si>
  <si>
    <t>（近永へ）</t>
    <rPh sb="1" eb="3">
      <t>チカナガ</t>
    </rPh>
    <phoneticPr fontId="3"/>
  </si>
  <si>
    <t>菊間（愛）</t>
    <rPh sb="0" eb="2">
      <t>キクマ</t>
    </rPh>
    <rPh sb="3" eb="4">
      <t>アイ</t>
    </rPh>
    <phoneticPr fontId="3"/>
  </si>
  <si>
    <t>亀岡（愛）</t>
    <rPh sb="0" eb="2">
      <t>カメオカ</t>
    </rPh>
    <rPh sb="3" eb="4">
      <t>アイ</t>
    </rPh>
    <phoneticPr fontId="3"/>
  </si>
  <si>
    <t>近永(愛)</t>
    <rPh sb="0" eb="2">
      <t>チカナガ</t>
    </rPh>
    <rPh sb="3" eb="4">
      <t>アイ</t>
    </rPh>
    <phoneticPr fontId="3"/>
  </si>
  <si>
    <t>多喜浜（愛）</t>
    <rPh sb="0" eb="3">
      <t>タキハマ</t>
    </rPh>
    <rPh sb="4" eb="5">
      <t>アイ</t>
    </rPh>
    <phoneticPr fontId="3"/>
  </si>
  <si>
    <t>西条東（合）</t>
    <rPh sb="0" eb="1">
      <t>ニシ</t>
    </rPh>
    <rPh sb="1" eb="2">
      <t>ジョウ</t>
    </rPh>
    <rPh sb="2" eb="3">
      <t>ヒガシ</t>
    </rPh>
    <rPh sb="4" eb="5">
      <t>ゴウ</t>
    </rPh>
    <phoneticPr fontId="3"/>
  </si>
  <si>
    <t>西条東(朝)</t>
    <rPh sb="0" eb="2">
      <t>サイジョウ</t>
    </rPh>
    <rPh sb="2" eb="3">
      <t>ヒガシ</t>
    </rPh>
    <rPh sb="4" eb="5">
      <t>アサ</t>
    </rPh>
    <phoneticPr fontId="3"/>
  </si>
  <si>
    <t>西条東(朝)</t>
    <rPh sb="0" eb="1">
      <t>ニシ</t>
    </rPh>
    <rPh sb="1" eb="2">
      <t>ジョウ</t>
    </rPh>
    <rPh sb="2" eb="3">
      <t>ヒガシ</t>
    </rPh>
    <rPh sb="4" eb="5">
      <t>アサ</t>
    </rPh>
    <phoneticPr fontId="3"/>
  </si>
  <si>
    <t>中萩（朝）</t>
    <rPh sb="0" eb="1">
      <t>ナカ</t>
    </rPh>
    <rPh sb="1" eb="2">
      <t>ハギ</t>
    </rPh>
    <rPh sb="3" eb="4">
      <t>アサ</t>
    </rPh>
    <phoneticPr fontId="3"/>
  </si>
  <si>
    <t>いよ西条（読）</t>
    <rPh sb="2" eb="4">
      <t>サイジョウ</t>
    </rPh>
    <rPh sb="5" eb="6">
      <t>ドク</t>
    </rPh>
    <phoneticPr fontId="3"/>
  </si>
  <si>
    <t>いよ西条(読)</t>
    <rPh sb="2" eb="4">
      <t>サイジョウ</t>
    </rPh>
    <rPh sb="5" eb="6">
      <t>ヨ</t>
    </rPh>
    <phoneticPr fontId="3"/>
  </si>
  <si>
    <t>-</t>
    <phoneticPr fontId="3"/>
  </si>
  <si>
    <t>野村(愛)</t>
    <rPh sb="0" eb="2">
      <t>ノムラ</t>
    </rPh>
    <rPh sb="3" eb="4">
      <t>アイ</t>
    </rPh>
    <phoneticPr fontId="3"/>
  </si>
  <si>
    <t>野村（合）</t>
    <rPh sb="0" eb="1">
      <t>ノ</t>
    </rPh>
    <rPh sb="1" eb="2">
      <t>ムラ</t>
    </rPh>
    <rPh sb="3" eb="4">
      <t>ゴウ</t>
    </rPh>
    <phoneticPr fontId="3"/>
  </si>
  <si>
    <t>-</t>
    <phoneticPr fontId="3"/>
  </si>
  <si>
    <t>野ノ江支所(合)</t>
    <rPh sb="0" eb="1">
      <t>ノ</t>
    </rPh>
    <rPh sb="2" eb="3">
      <t>エ</t>
    </rPh>
    <rPh sb="3" eb="5">
      <t>シショ</t>
    </rPh>
    <rPh sb="6" eb="7">
      <t>ゴウ</t>
    </rPh>
    <phoneticPr fontId="3"/>
  </si>
  <si>
    <t>大西（読）</t>
    <rPh sb="0" eb="2">
      <t>オオニシ</t>
    </rPh>
    <rPh sb="3" eb="4">
      <t>ヨ</t>
    </rPh>
    <phoneticPr fontId="3"/>
  </si>
  <si>
    <t>野ノ江支所(愛)</t>
    <rPh sb="0" eb="1">
      <t>ノ</t>
    </rPh>
    <rPh sb="2" eb="3">
      <t>エ</t>
    </rPh>
    <rPh sb="3" eb="5">
      <t>シショ</t>
    </rPh>
    <rPh sb="6" eb="7">
      <t>アイ</t>
    </rPh>
    <phoneticPr fontId="3"/>
  </si>
  <si>
    <t>波止浜（読）</t>
    <rPh sb="0" eb="1">
      <t>ナミ</t>
    </rPh>
    <rPh sb="1" eb="2">
      <t>ト</t>
    </rPh>
    <rPh sb="2" eb="3">
      <t>ハマ</t>
    </rPh>
    <rPh sb="4" eb="5">
      <t>ヨ</t>
    </rPh>
    <phoneticPr fontId="3"/>
  </si>
  <si>
    <t>菊　間（合）</t>
    <rPh sb="0" eb="1">
      <t>キク</t>
    </rPh>
    <rPh sb="2" eb="3">
      <t>アイダ</t>
    </rPh>
    <rPh sb="4" eb="5">
      <t>ゴウ</t>
    </rPh>
    <phoneticPr fontId="3"/>
  </si>
  <si>
    <t>亀　岡(合)</t>
    <rPh sb="0" eb="1">
      <t>カメ</t>
    </rPh>
    <rPh sb="2" eb="3">
      <t>オカ</t>
    </rPh>
    <rPh sb="4" eb="5">
      <t>ゴウ</t>
    </rPh>
    <phoneticPr fontId="3"/>
  </si>
  <si>
    <t>近永(愛)</t>
    <rPh sb="0" eb="2">
      <t>チカナガ</t>
    </rPh>
    <phoneticPr fontId="3"/>
  </si>
  <si>
    <t>西条
飯岡下島山（朝）</t>
    <rPh sb="0" eb="2">
      <t>サイジョウ</t>
    </rPh>
    <rPh sb="3" eb="5">
      <t>イイオカ</t>
    </rPh>
    <rPh sb="5" eb="6">
      <t>シモ</t>
    </rPh>
    <rPh sb="6" eb="8">
      <t>シマヤマ</t>
    </rPh>
    <rPh sb="9" eb="10">
      <t>アサ</t>
    </rPh>
    <phoneticPr fontId="3"/>
  </si>
  <si>
    <t>（北支所へ）</t>
    <rPh sb="1" eb="2">
      <t>キタ</t>
    </rPh>
    <rPh sb="2" eb="4">
      <t>シショ</t>
    </rPh>
    <phoneticPr fontId="3"/>
  </si>
  <si>
    <t>（大洲へ）</t>
    <rPh sb="1" eb="3">
      <t>オオズ</t>
    </rPh>
    <phoneticPr fontId="3"/>
  </si>
  <si>
    <t>三机(愛)</t>
    <rPh sb="0" eb="1">
      <t>サン</t>
    </rPh>
    <rPh sb="1" eb="2">
      <t>ツクエ</t>
    </rPh>
    <rPh sb="3" eb="4">
      <t>アイ</t>
    </rPh>
    <phoneticPr fontId="3"/>
  </si>
  <si>
    <t>城川（合）</t>
    <rPh sb="0" eb="2">
      <t>シロカワ</t>
    </rPh>
    <rPh sb="3" eb="4">
      <t>ゴウ</t>
    </rPh>
    <phoneticPr fontId="3"/>
  </si>
  <si>
    <t>大西（読）</t>
    <rPh sb="0" eb="1">
      <t>ダイ</t>
    </rPh>
    <rPh sb="1" eb="2">
      <t>ニシ</t>
    </rPh>
    <rPh sb="3" eb="4">
      <t>ヨ</t>
    </rPh>
    <phoneticPr fontId="3"/>
  </si>
  <si>
    <t>宇和土居(愛)</t>
    <rPh sb="0" eb="2">
      <t>ウワ</t>
    </rPh>
    <rPh sb="2" eb="4">
      <t>ドイ</t>
    </rPh>
    <rPh sb="5" eb="6">
      <t>アイ</t>
    </rPh>
    <phoneticPr fontId="3"/>
  </si>
  <si>
    <t>城川（愛）</t>
    <rPh sb="0" eb="2">
      <t>シロカワ</t>
    </rPh>
    <rPh sb="3" eb="4">
      <t>アイ</t>
    </rPh>
    <phoneticPr fontId="3"/>
  </si>
  <si>
    <t>卯之町(愛)</t>
    <rPh sb="0" eb="3">
      <t>ウノマチ</t>
    </rPh>
    <rPh sb="4" eb="5">
      <t>アイ</t>
    </rPh>
    <phoneticPr fontId="3"/>
  </si>
  <si>
    <t>城川 (愛)</t>
    <rPh sb="0" eb="2">
      <t>シロカワ</t>
    </rPh>
    <phoneticPr fontId="3"/>
  </si>
  <si>
    <t>卯之町(愛）</t>
    <rPh sb="0" eb="3">
      <t>ウノマチ</t>
    </rPh>
    <rPh sb="4" eb="5">
      <t>アイ</t>
    </rPh>
    <phoneticPr fontId="3"/>
  </si>
  <si>
    <t>佐　島(愛)</t>
    <rPh sb="0" eb="1">
      <t>サ</t>
    </rPh>
    <rPh sb="2" eb="3">
      <t>シマ</t>
    </rPh>
    <rPh sb="4" eb="5">
      <t>アイ</t>
    </rPh>
    <phoneticPr fontId="3"/>
  </si>
  <si>
    <t>佐　　島(愛)</t>
    <rPh sb="0" eb="1">
      <t>サ</t>
    </rPh>
    <rPh sb="3" eb="4">
      <t>シマ</t>
    </rPh>
    <rPh sb="5" eb="6">
      <t>アイ</t>
    </rPh>
    <phoneticPr fontId="3"/>
  </si>
  <si>
    <t>大島（愛）</t>
    <rPh sb="0" eb="2">
      <t>オオシマ</t>
    </rPh>
    <rPh sb="3" eb="4">
      <t>アイ</t>
    </rPh>
    <phoneticPr fontId="3"/>
  </si>
  <si>
    <t>宮窪（愛）</t>
    <rPh sb="0" eb="2">
      <t>ミヤクボ</t>
    </rPh>
    <rPh sb="3" eb="4">
      <t>アイ</t>
    </rPh>
    <phoneticPr fontId="3"/>
  </si>
  <si>
    <t>中 国 新 聞</t>
    <rPh sb="0" eb="1">
      <t>チュウ</t>
    </rPh>
    <rPh sb="2" eb="3">
      <t>クニ</t>
    </rPh>
    <rPh sb="4" eb="5">
      <t>シン</t>
    </rPh>
    <rPh sb="6" eb="7">
      <t>キ</t>
    </rPh>
    <phoneticPr fontId="3"/>
  </si>
  <si>
    <t>弓削（朝）</t>
    <rPh sb="0" eb="1">
      <t>ユミ</t>
    </rPh>
    <rPh sb="1" eb="2">
      <t>ケズ</t>
    </rPh>
    <rPh sb="3" eb="4">
      <t>アサ</t>
    </rPh>
    <phoneticPr fontId="3"/>
  </si>
  <si>
    <t>佐島（読）</t>
    <rPh sb="0" eb="2">
      <t>サジマ</t>
    </rPh>
    <rPh sb="3" eb="4">
      <t>ヨ</t>
    </rPh>
    <phoneticPr fontId="3"/>
  </si>
  <si>
    <t>生名（愛）</t>
    <rPh sb="0" eb="1">
      <t>ナマ</t>
    </rPh>
    <rPh sb="1" eb="2">
      <t>ナ</t>
    </rPh>
    <rPh sb="3" eb="4">
      <t>アイ</t>
    </rPh>
    <phoneticPr fontId="3"/>
  </si>
  <si>
    <t>越智郡（島嶼郡）（中国）</t>
    <rPh sb="0" eb="2">
      <t>オチ</t>
    </rPh>
    <rPh sb="2" eb="3">
      <t>グン</t>
    </rPh>
    <rPh sb="4" eb="5">
      <t>シマ</t>
    </rPh>
    <rPh sb="5" eb="6">
      <t>ショ</t>
    </rPh>
    <rPh sb="6" eb="7">
      <t>グン</t>
    </rPh>
    <rPh sb="9" eb="11">
      <t>チュウゴク</t>
    </rPh>
    <phoneticPr fontId="3"/>
  </si>
  <si>
    <t>（伊予東へ）</t>
    <rPh sb="1" eb="3">
      <t>イヨ</t>
    </rPh>
    <rPh sb="3" eb="4">
      <t>ヒガシ</t>
    </rPh>
    <phoneticPr fontId="3"/>
  </si>
  <si>
    <t>（松前へ）</t>
    <rPh sb="1" eb="3">
      <t>マサキ</t>
    </rPh>
    <phoneticPr fontId="3"/>
  </si>
  <si>
    <t>（新居浜西へ）</t>
    <rPh sb="1" eb="4">
      <t>ニイハマ</t>
    </rPh>
    <rPh sb="4" eb="5">
      <t>ニシ</t>
    </rPh>
    <phoneticPr fontId="3"/>
  </si>
  <si>
    <t>（丹原へ）</t>
    <rPh sb="1" eb="3">
      <t>タンバラ</t>
    </rPh>
    <phoneticPr fontId="3"/>
  </si>
  <si>
    <t>新居浜南（愛）</t>
    <rPh sb="0" eb="3">
      <t>ニイハマ</t>
    </rPh>
    <rPh sb="3" eb="4">
      <t>ミナミ</t>
    </rPh>
    <rPh sb="5" eb="6">
      <t>アイ</t>
    </rPh>
    <phoneticPr fontId="3"/>
  </si>
  <si>
    <t>宇和島中央(愛)</t>
    <rPh sb="0" eb="3">
      <t>ウワジマ</t>
    </rPh>
    <rPh sb="3" eb="5">
      <t>チュウオウ</t>
    </rPh>
    <rPh sb="6" eb="7">
      <t>アイ</t>
    </rPh>
    <phoneticPr fontId="3"/>
  </si>
  <si>
    <t>宇和島西
（北支所）（愛）</t>
    <rPh sb="0" eb="3">
      <t>ウワジマ</t>
    </rPh>
    <rPh sb="3" eb="4">
      <t>ニシ</t>
    </rPh>
    <rPh sb="6" eb="7">
      <t>キタ</t>
    </rPh>
    <rPh sb="7" eb="9">
      <t>シショ</t>
    </rPh>
    <rPh sb="11" eb="12">
      <t>アイ</t>
    </rPh>
    <phoneticPr fontId="3"/>
  </si>
  <si>
    <t>宇和島西（愛）</t>
    <rPh sb="0" eb="3">
      <t>ウワジマ</t>
    </rPh>
    <rPh sb="3" eb="4">
      <t>ニシ</t>
    </rPh>
    <rPh sb="5" eb="6">
      <t>アイ</t>
    </rPh>
    <phoneticPr fontId="3"/>
  </si>
  <si>
    <t>保内(合)</t>
    <rPh sb="0" eb="1">
      <t>ホ</t>
    </rPh>
    <rPh sb="1" eb="2">
      <t>ウチ</t>
    </rPh>
    <rPh sb="3" eb="4">
      <t>ゴウ</t>
    </rPh>
    <phoneticPr fontId="3"/>
  </si>
  <si>
    <t>三机(合)</t>
    <rPh sb="0" eb="1">
      <t>サン</t>
    </rPh>
    <rPh sb="1" eb="2">
      <t>ツクエ</t>
    </rPh>
    <rPh sb="3" eb="4">
      <t>ゴウ</t>
    </rPh>
    <phoneticPr fontId="3"/>
  </si>
  <si>
    <t>八幡浜東(愛)</t>
    <rPh sb="0" eb="2">
      <t>ヤハタ</t>
    </rPh>
    <rPh sb="2" eb="3">
      <t>ハマ</t>
    </rPh>
    <rPh sb="3" eb="4">
      <t>ヒガシ</t>
    </rPh>
    <rPh sb="5" eb="6">
      <t>アイ</t>
    </rPh>
    <phoneticPr fontId="3"/>
  </si>
  <si>
    <t>日土(愛)</t>
    <rPh sb="0" eb="1">
      <t>ヒ</t>
    </rPh>
    <rPh sb="1" eb="2">
      <t>ツチ</t>
    </rPh>
    <rPh sb="3" eb="4">
      <t>アイ</t>
    </rPh>
    <phoneticPr fontId="3"/>
  </si>
  <si>
    <t>保内(愛)</t>
    <rPh sb="0" eb="1">
      <t>ホ</t>
    </rPh>
    <rPh sb="1" eb="2">
      <t>ウチ</t>
    </rPh>
    <rPh sb="3" eb="4">
      <t>アイ</t>
    </rPh>
    <phoneticPr fontId="3"/>
  </si>
  <si>
    <t>野村(読）</t>
    <rPh sb="0" eb="1">
      <t>ノ</t>
    </rPh>
    <rPh sb="1" eb="2">
      <t>ムラ</t>
    </rPh>
    <rPh sb="3" eb="4">
      <t>ヨ</t>
    </rPh>
    <phoneticPr fontId="3"/>
  </si>
  <si>
    <t>-</t>
    <phoneticPr fontId="3"/>
  </si>
  <si>
    <t>保内(愛)</t>
    <rPh sb="0" eb="1">
      <t>ホ</t>
    </rPh>
    <rPh sb="1" eb="2">
      <t>ナイ</t>
    </rPh>
    <rPh sb="3" eb="4">
      <t>アイ</t>
    </rPh>
    <phoneticPr fontId="3"/>
  </si>
  <si>
    <t>（瀬戸崎へ）</t>
    <rPh sb="1" eb="4">
      <t>セトザキ</t>
    </rPh>
    <phoneticPr fontId="3"/>
  </si>
  <si>
    <t>（大島へ）</t>
    <rPh sb="1" eb="3">
      <t>オオシマ</t>
    </rPh>
    <phoneticPr fontId="3"/>
  </si>
  <si>
    <t>-</t>
    <phoneticPr fontId="3"/>
  </si>
  <si>
    <t>北条南(愛)</t>
    <phoneticPr fontId="3"/>
  </si>
  <si>
    <t>金生（三島東）</t>
    <rPh sb="0" eb="1">
      <t>キン</t>
    </rPh>
    <rPh sb="1" eb="2">
      <t>イ</t>
    </rPh>
    <rPh sb="3" eb="5">
      <t>ミシマ</t>
    </rPh>
    <rPh sb="5" eb="6">
      <t>ヒガシ</t>
    </rPh>
    <phoneticPr fontId="3"/>
  </si>
  <si>
    <t>鹿野川（愛）</t>
    <rPh sb="0" eb="2">
      <t>シカノ</t>
    </rPh>
    <rPh sb="2" eb="3">
      <t>カワ</t>
    </rPh>
    <rPh sb="4" eb="5">
      <t>アイ</t>
    </rPh>
    <phoneticPr fontId="3"/>
  </si>
  <si>
    <t>河辺（愛）</t>
    <rPh sb="0" eb="2">
      <t>カワベ</t>
    </rPh>
    <rPh sb="3" eb="4">
      <t>アイ</t>
    </rPh>
    <phoneticPr fontId="3"/>
  </si>
  <si>
    <t>八坂･福音寺(合)</t>
    <rPh sb="0" eb="1">
      <t>ハチ</t>
    </rPh>
    <rPh sb="1" eb="2">
      <t>サカ</t>
    </rPh>
    <rPh sb="3" eb="6">
      <t>フクインジ</t>
    </rPh>
    <rPh sb="7" eb="8">
      <t>ア</t>
    </rPh>
    <phoneticPr fontId="3"/>
  </si>
  <si>
    <t>久谷（合）</t>
    <rPh sb="0" eb="1">
      <t>ヒサシ</t>
    </rPh>
    <rPh sb="1" eb="2">
      <t>タニ</t>
    </rPh>
    <rPh sb="3" eb="4">
      <t>ゴウ</t>
    </rPh>
    <phoneticPr fontId="3"/>
  </si>
  <si>
    <t>荏原（合）</t>
    <rPh sb="0" eb="1">
      <t>ジン</t>
    </rPh>
    <rPh sb="1" eb="2">
      <t>ハラ</t>
    </rPh>
    <rPh sb="3" eb="4">
      <t>ゴウ</t>
    </rPh>
    <phoneticPr fontId="3"/>
  </si>
  <si>
    <t>久谷（愛）</t>
    <rPh sb="0" eb="1">
      <t>ヒサ</t>
    </rPh>
    <rPh sb="1" eb="2">
      <t>タニ</t>
    </rPh>
    <rPh sb="3" eb="4">
      <t>アイ</t>
    </rPh>
    <phoneticPr fontId="3"/>
  </si>
  <si>
    <t>荏原（愛）</t>
    <rPh sb="3" eb="4">
      <t>アイ</t>
    </rPh>
    <phoneticPr fontId="3"/>
  </si>
  <si>
    <t>八坂･福音寺(愛)</t>
    <rPh sb="0" eb="2">
      <t>ヤサカ</t>
    </rPh>
    <rPh sb="3" eb="6">
      <t>フクインジ</t>
    </rPh>
    <rPh sb="7" eb="8">
      <t>アイ</t>
    </rPh>
    <phoneticPr fontId="3"/>
  </si>
  <si>
    <t>久谷（愛）</t>
    <rPh sb="0" eb="2">
      <t>ヒサタニ</t>
    </rPh>
    <rPh sb="3" eb="4">
      <t>アイ</t>
    </rPh>
    <phoneticPr fontId="3"/>
  </si>
  <si>
    <t>荏原（愛）</t>
    <phoneticPr fontId="3"/>
  </si>
  <si>
    <t>砥部北（合）</t>
    <rPh sb="0" eb="1">
      <t>テイ</t>
    </rPh>
    <rPh sb="1" eb="2">
      <t>ブ</t>
    </rPh>
    <rPh sb="2" eb="3">
      <t>キタ</t>
    </rPh>
    <rPh sb="4" eb="5">
      <t>ゴウ</t>
    </rPh>
    <phoneticPr fontId="3"/>
  </si>
  <si>
    <t>砥部（愛）</t>
    <rPh sb="0" eb="1">
      <t>テイ</t>
    </rPh>
    <rPh sb="1" eb="2">
      <t>ブ</t>
    </rPh>
    <rPh sb="3" eb="4">
      <t>アイ</t>
    </rPh>
    <phoneticPr fontId="3"/>
  </si>
  <si>
    <t>砥部北（愛）</t>
    <rPh sb="0" eb="2">
      <t>トベ</t>
    </rPh>
    <rPh sb="2" eb="3">
      <t>キタ</t>
    </rPh>
    <rPh sb="4" eb="5">
      <t>アイ</t>
    </rPh>
    <phoneticPr fontId="3"/>
  </si>
  <si>
    <t>明浜（合）</t>
    <rPh sb="0" eb="2">
      <t>アケハマ</t>
    </rPh>
    <rPh sb="3" eb="4">
      <t>ゴウ</t>
    </rPh>
    <phoneticPr fontId="3"/>
  </si>
  <si>
    <t>明浜（愛）</t>
    <rPh sb="0" eb="2">
      <t>アケハマ</t>
    </rPh>
    <rPh sb="3" eb="4">
      <t>アイ</t>
    </rPh>
    <phoneticPr fontId="3"/>
  </si>
  <si>
    <t>明浜(愛)</t>
    <rPh sb="0" eb="2">
      <t>アケハマ</t>
    </rPh>
    <rPh sb="3" eb="4">
      <t>アイ</t>
    </rPh>
    <phoneticPr fontId="3"/>
  </si>
  <si>
    <t>四国中央(川之江)</t>
    <rPh sb="0" eb="2">
      <t>シコク</t>
    </rPh>
    <rPh sb="2" eb="4">
      <t>チュウオウ</t>
    </rPh>
    <phoneticPr fontId="3"/>
  </si>
  <si>
    <t>（明浜へ）</t>
    <rPh sb="1" eb="2">
      <t>メイ</t>
    </rPh>
    <rPh sb="2" eb="3">
      <t>ハマ</t>
    </rPh>
    <phoneticPr fontId="3"/>
  </si>
  <si>
    <t>（川之江へ）</t>
    <rPh sb="1" eb="4">
      <t>カワノエ</t>
    </rPh>
    <phoneticPr fontId="3"/>
  </si>
  <si>
    <t>四国中央(東支所)</t>
    <rPh sb="0" eb="2">
      <t>シコク</t>
    </rPh>
    <rPh sb="2" eb="4">
      <t>チュウオウ</t>
    </rPh>
    <rPh sb="5" eb="6">
      <t>ヒガシ</t>
    </rPh>
    <rPh sb="6" eb="8">
      <t>シショ</t>
    </rPh>
    <phoneticPr fontId="3"/>
  </si>
  <si>
    <t>四国中央(合)</t>
    <rPh sb="0" eb="2">
      <t>シコク</t>
    </rPh>
    <rPh sb="2" eb="4">
      <t>チュウオウ</t>
    </rPh>
    <rPh sb="5" eb="6">
      <t>ゴウ</t>
    </rPh>
    <phoneticPr fontId="3"/>
  </si>
  <si>
    <t>四国中央(西支所)</t>
    <rPh sb="0" eb="4">
      <t>シコクチュウオウ</t>
    </rPh>
    <rPh sb="5" eb="6">
      <t>ニシ</t>
    </rPh>
    <rPh sb="6" eb="8">
      <t>シショ</t>
    </rPh>
    <phoneticPr fontId="3"/>
  </si>
  <si>
    <t>四国中央(土居)</t>
    <rPh sb="0" eb="2">
      <t>シコク</t>
    </rPh>
    <rPh sb="2" eb="4">
      <t>チュウオウ</t>
    </rPh>
    <rPh sb="5" eb="7">
      <t>ドイ</t>
    </rPh>
    <phoneticPr fontId="3"/>
  </si>
  <si>
    <t>新居浜南（合）</t>
    <rPh sb="0" eb="3">
      <t>ニイハマ</t>
    </rPh>
    <rPh sb="3" eb="4">
      <t>ミナミ</t>
    </rPh>
    <rPh sb="5" eb="6">
      <t>ゴウ</t>
    </rPh>
    <phoneticPr fontId="3"/>
  </si>
  <si>
    <t>四国中央（愛）</t>
    <rPh sb="0" eb="4">
      <t>シコクチュウオウ</t>
    </rPh>
    <rPh sb="5" eb="6">
      <t>アイ</t>
    </rPh>
    <phoneticPr fontId="3"/>
  </si>
  <si>
    <t>四国中央西（愛）</t>
    <rPh sb="0" eb="2">
      <t>シコク</t>
    </rPh>
    <rPh sb="2" eb="4">
      <t>チュウオウ</t>
    </rPh>
    <rPh sb="4" eb="5">
      <t>ニシ</t>
    </rPh>
    <rPh sb="6" eb="7">
      <t>アイ</t>
    </rPh>
    <phoneticPr fontId="3"/>
  </si>
  <si>
    <t>(新居浜南(愛)へ)</t>
    <rPh sb="1" eb="4">
      <t>ニイハマ</t>
    </rPh>
    <rPh sb="4" eb="5">
      <t>ミナミ</t>
    </rPh>
    <rPh sb="6" eb="7">
      <t>アイ</t>
    </rPh>
    <phoneticPr fontId="3"/>
  </si>
  <si>
    <t>長浜(読)</t>
    <rPh sb="0" eb="1">
      <t>チョウ</t>
    </rPh>
    <rPh sb="1" eb="2">
      <t>ハマ</t>
    </rPh>
    <rPh sb="3" eb="4">
      <t>ヨ</t>
    </rPh>
    <phoneticPr fontId="3"/>
  </si>
  <si>
    <t>長浜（読）</t>
    <rPh sb="0" eb="1">
      <t>チョウ</t>
    </rPh>
    <rPh sb="1" eb="2">
      <t>ハマ</t>
    </rPh>
    <rPh sb="3" eb="4">
      <t>ヨ</t>
    </rPh>
    <phoneticPr fontId="3"/>
  </si>
  <si>
    <t>伊台（愛）</t>
    <rPh sb="0" eb="2">
      <t>イダイ</t>
    </rPh>
    <rPh sb="3" eb="4">
      <t>アイ</t>
    </rPh>
    <phoneticPr fontId="3"/>
  </si>
  <si>
    <t>伊台（愛）</t>
    <rPh sb="0" eb="2">
      <t>イダイ</t>
    </rPh>
    <rPh sb="3" eb="4">
      <t>アイ</t>
    </rPh>
    <phoneticPr fontId="3"/>
  </si>
  <si>
    <t>東温（愛）</t>
    <rPh sb="0" eb="1">
      <t>ヒガシ</t>
    </rPh>
    <rPh sb="1" eb="2">
      <t>オン</t>
    </rPh>
    <rPh sb="3" eb="4">
      <t>アイ</t>
    </rPh>
    <phoneticPr fontId="3"/>
  </si>
  <si>
    <t>東温（合）</t>
    <rPh sb="0" eb="1">
      <t>ヒガシ</t>
    </rPh>
    <rPh sb="1" eb="2">
      <t>オン</t>
    </rPh>
    <rPh sb="3" eb="4">
      <t>ア</t>
    </rPh>
    <phoneticPr fontId="3"/>
  </si>
  <si>
    <t>東温（合）</t>
    <rPh sb="0" eb="1">
      <t>ヒガシ</t>
    </rPh>
    <rPh sb="1" eb="2">
      <t>アツシ</t>
    </rPh>
    <rPh sb="3" eb="4">
      <t>ゴウ</t>
    </rPh>
    <phoneticPr fontId="3"/>
  </si>
  <si>
    <t>東温（愛）</t>
    <rPh sb="0" eb="1">
      <t>ヒガシ</t>
    </rPh>
    <rPh sb="1" eb="2">
      <t>アツシ</t>
    </rPh>
    <rPh sb="3" eb="4">
      <t>アイ</t>
    </rPh>
    <phoneticPr fontId="3"/>
  </si>
  <si>
    <t>東温（読）</t>
    <rPh sb="0" eb="1">
      <t>オン</t>
    </rPh>
    <phoneticPr fontId="3"/>
  </si>
  <si>
    <t>（美川へ）</t>
    <rPh sb="1" eb="3">
      <t>ミカワ</t>
    </rPh>
    <phoneticPr fontId="3"/>
  </si>
  <si>
    <t>清水（愛）</t>
    <rPh sb="0" eb="2">
      <t>シミズ</t>
    </rPh>
    <rPh sb="3" eb="4">
      <t>アイ</t>
    </rPh>
    <phoneticPr fontId="3"/>
  </si>
  <si>
    <t>上記以外</t>
    <rPh sb="0" eb="2">
      <t>ジョウキ</t>
    </rPh>
    <rPh sb="2" eb="4">
      <t>イガイ</t>
    </rPh>
    <phoneticPr fontId="3"/>
  </si>
  <si>
    <t>配送管理料</t>
    <rPh sb="0" eb="2">
      <t>ハイソウ</t>
    </rPh>
    <rPh sb="2" eb="4">
      <t>カンリ</t>
    </rPh>
    <rPh sb="4" eb="5">
      <t>リョウ</t>
    </rPh>
    <phoneticPr fontId="3"/>
  </si>
  <si>
    <t>全国紙
全域</t>
    <rPh sb="0" eb="3">
      <t>ゼンコクシ</t>
    </rPh>
    <rPh sb="4" eb="6">
      <t>ゼンイキ</t>
    </rPh>
    <phoneticPr fontId="3"/>
  </si>
  <si>
    <t>愛媛県下</t>
    <rPh sb="0" eb="2">
      <t>エヒメ</t>
    </rPh>
    <rPh sb="2" eb="3">
      <t>ケン</t>
    </rPh>
    <rPh sb="3" eb="4">
      <t>シタ</t>
    </rPh>
    <phoneticPr fontId="3"/>
  </si>
  <si>
    <t>・2023年4月より、配送管理料が別途必要です。
（左記以外のサイズについては別途お問合せ下さい）
・今治市（島嶼郡）・越智郡は、現地配送料として
Ｂ４＠２０銭、Ｂ３＠４０銭、Ｂ２＠６０銭加算されます。</t>
    <rPh sb="5" eb="6">
      <t>ネン</t>
    </rPh>
    <rPh sb="7" eb="8">
      <t>ガツ</t>
    </rPh>
    <rPh sb="11" eb="13">
      <t>ハイソウ</t>
    </rPh>
    <rPh sb="13" eb="15">
      <t>カンリ</t>
    </rPh>
    <rPh sb="15" eb="16">
      <t>リョウ</t>
    </rPh>
    <rPh sb="17" eb="19">
      <t>ベット</t>
    </rPh>
    <rPh sb="19" eb="21">
      <t>ヒツヨウ</t>
    </rPh>
    <rPh sb="26" eb="28">
      <t>サキ</t>
    </rPh>
    <rPh sb="28" eb="30">
      <t>イガイ</t>
    </rPh>
    <rPh sb="39" eb="41">
      <t>ベット</t>
    </rPh>
    <rPh sb="42" eb="44">
      <t>トイアワ</t>
    </rPh>
    <rPh sb="45" eb="46">
      <t>クダ</t>
    </rPh>
    <rPh sb="50" eb="51">
      <t>セン</t>
    </rPh>
    <rPh sb="57" eb="58">
      <t>セン</t>
    </rPh>
    <rPh sb="58" eb="60">
      <t>カサン</t>
    </rPh>
    <phoneticPr fontId="3"/>
  </si>
  <si>
    <t>吉田（愛）</t>
    <rPh sb="0" eb="1">
      <t>キチ</t>
    </rPh>
    <rPh sb="1" eb="2">
      <t>タ</t>
    </rPh>
    <rPh sb="3" eb="4">
      <t>アイ</t>
    </rPh>
    <phoneticPr fontId="3"/>
  </si>
  <si>
    <t>-</t>
    <phoneticPr fontId="3"/>
  </si>
  <si>
    <t>西条南（愛）</t>
    <rPh sb="0" eb="2">
      <t>サイジョウ</t>
    </rPh>
    <rPh sb="2" eb="3">
      <t>ミナミ</t>
    </rPh>
    <rPh sb="4" eb="5">
      <t>アイ</t>
    </rPh>
    <phoneticPr fontId="3"/>
  </si>
  <si>
    <t>西条南（愛）</t>
    <phoneticPr fontId="3"/>
  </si>
  <si>
    <t>丹原（愛）</t>
    <phoneticPr fontId="3"/>
  </si>
  <si>
    <t>宮窪（愛）</t>
    <rPh sb="0" eb="1">
      <t>ミヤ</t>
    </rPh>
    <rPh sb="1" eb="2">
      <t>クボ</t>
    </rPh>
    <rPh sb="3" eb="4">
      <t>アイ</t>
    </rPh>
    <phoneticPr fontId="3"/>
  </si>
  <si>
    <t>卯之町（合）</t>
    <rPh sb="0" eb="3">
      <t>ウノマチ</t>
    </rPh>
    <phoneticPr fontId="3"/>
  </si>
  <si>
    <t>多喜浜（愛）</t>
    <phoneticPr fontId="3"/>
  </si>
  <si>
    <t>（大島へ）</t>
    <rPh sb="1" eb="3">
      <t>オオシマ</t>
    </rPh>
    <phoneticPr fontId="3"/>
  </si>
  <si>
    <t>波止浜(読)</t>
    <rPh sb="0" eb="1">
      <t>ナミ</t>
    </rPh>
    <rPh sb="1" eb="2">
      <t>ト</t>
    </rPh>
    <rPh sb="2" eb="3">
      <t>ハマ</t>
    </rPh>
    <rPh sb="4" eb="5">
      <t>ヨ</t>
    </rPh>
    <phoneticPr fontId="3"/>
  </si>
  <si>
    <t>（菊間へ）</t>
    <rPh sb="1" eb="3">
      <t>キクマ</t>
    </rPh>
    <phoneticPr fontId="3"/>
  </si>
  <si>
    <t>今治北</t>
    <rPh sb="0" eb="2">
      <t>イマバリ</t>
    </rPh>
    <rPh sb="2" eb="3">
      <t>キタ</t>
    </rPh>
    <phoneticPr fontId="3"/>
  </si>
  <si>
    <t>波止浜（合）</t>
    <rPh sb="0" eb="1">
      <t>ナミ</t>
    </rPh>
    <rPh sb="1" eb="2">
      <t>ド</t>
    </rPh>
    <rPh sb="2" eb="3">
      <t>ハマ</t>
    </rPh>
    <rPh sb="4" eb="5">
      <t>ゴウ</t>
    </rPh>
    <phoneticPr fontId="3"/>
  </si>
  <si>
    <t>波止浜（愛）</t>
    <rPh sb="0" eb="1">
      <t>ナミ</t>
    </rPh>
    <rPh sb="1" eb="2">
      <t>ド</t>
    </rPh>
    <rPh sb="2" eb="3">
      <t>ハマ</t>
    </rPh>
    <rPh sb="4" eb="5">
      <t>アイ</t>
    </rPh>
    <phoneticPr fontId="3"/>
  </si>
  <si>
    <t>（波止浜へ）</t>
    <rPh sb="1" eb="4">
      <t>ハシハマ</t>
    </rPh>
    <phoneticPr fontId="3"/>
  </si>
  <si>
    <t>（波止浜(愛)へ）</t>
    <rPh sb="1" eb="4">
      <t>ハシハマ</t>
    </rPh>
    <rPh sb="5" eb="6">
      <t>アイ</t>
    </rPh>
    <phoneticPr fontId="3"/>
  </si>
  <si>
    <t>宇和島北</t>
    <rPh sb="0" eb="3">
      <t>ウワジマ</t>
    </rPh>
    <rPh sb="3" eb="4">
      <t>キタ</t>
    </rPh>
    <phoneticPr fontId="3"/>
  </si>
  <si>
    <t>（今治中央へ）</t>
    <rPh sb="1" eb="3">
      <t>イマバリ</t>
    </rPh>
    <rPh sb="3" eb="5">
      <t>チュウオウ</t>
    </rPh>
    <phoneticPr fontId="3"/>
  </si>
  <si>
    <t>東予（愛）</t>
    <rPh sb="0" eb="2">
      <t>トウヨ</t>
    </rPh>
    <rPh sb="3" eb="4">
      <t>アイ</t>
    </rPh>
    <phoneticPr fontId="3"/>
  </si>
  <si>
    <t>丹原（愛）</t>
    <rPh sb="0" eb="2">
      <t>タンバラ</t>
    </rPh>
    <rPh sb="3" eb="4">
      <t>アイ</t>
    </rPh>
    <phoneticPr fontId="3"/>
  </si>
  <si>
    <t>東予(愛)</t>
    <rPh sb="0" eb="2">
      <t>トウヨ</t>
    </rPh>
    <rPh sb="3" eb="4">
      <t>アイ</t>
    </rPh>
    <phoneticPr fontId="3"/>
  </si>
  <si>
    <t>今治北(朝)</t>
    <rPh sb="0" eb="2">
      <t>イマバリ</t>
    </rPh>
    <rPh sb="2" eb="3">
      <t>キタ</t>
    </rPh>
    <rPh sb="4" eb="5">
      <t>アサ</t>
    </rPh>
    <phoneticPr fontId="3"/>
  </si>
  <si>
    <t>岩　城（愛）</t>
    <rPh sb="0" eb="1">
      <t>イワ</t>
    </rPh>
    <rPh sb="2" eb="3">
      <t>ジョウ</t>
    </rPh>
    <rPh sb="4" eb="5">
      <t>アイ</t>
    </rPh>
    <phoneticPr fontId="3"/>
  </si>
  <si>
    <t>（中山へ）</t>
    <rPh sb="1" eb="3">
      <t>ナカヤマ</t>
    </rPh>
    <phoneticPr fontId="3"/>
  </si>
  <si>
    <t>清水（愛）</t>
    <rPh sb="0" eb="2">
      <t>シミズ</t>
    </rPh>
    <rPh sb="3" eb="4">
      <t>アイ</t>
    </rPh>
    <phoneticPr fontId="3"/>
  </si>
  <si>
    <t>潮見（愛）</t>
    <rPh sb="0" eb="2">
      <t>シオミ</t>
    </rPh>
    <rPh sb="3" eb="4">
      <t>アイ</t>
    </rPh>
    <phoneticPr fontId="3"/>
  </si>
  <si>
    <t>清水（合）</t>
    <rPh sb="0" eb="1">
      <t>セイ</t>
    </rPh>
    <rPh sb="1" eb="2">
      <t>ミズ</t>
    </rPh>
    <rPh sb="3" eb="4">
      <t>ゴウ</t>
    </rPh>
    <phoneticPr fontId="3"/>
  </si>
  <si>
    <t>潮見（合）</t>
    <rPh sb="0" eb="1">
      <t>シオ</t>
    </rPh>
    <rPh sb="1" eb="2">
      <t>ミ</t>
    </rPh>
    <rPh sb="3" eb="4">
      <t>ゴウ</t>
    </rPh>
    <phoneticPr fontId="3"/>
  </si>
  <si>
    <t>伊方（愛）</t>
    <rPh sb="0" eb="2">
      <t>イカタ</t>
    </rPh>
    <rPh sb="3" eb="4">
      <t>アイ</t>
    </rPh>
    <phoneticPr fontId="3"/>
  </si>
  <si>
    <t>町見（愛）</t>
    <rPh sb="0" eb="1">
      <t>マチ</t>
    </rPh>
    <rPh sb="1" eb="2">
      <t>ミ</t>
    </rPh>
    <rPh sb="3" eb="4">
      <t>アイ</t>
    </rPh>
    <phoneticPr fontId="3"/>
  </si>
  <si>
    <t>三崎（愛）</t>
    <rPh sb="0" eb="2">
      <t>ミサキ</t>
    </rPh>
    <rPh sb="3" eb="4">
      <t>アイ</t>
    </rPh>
    <phoneticPr fontId="3"/>
  </si>
  <si>
    <t>西条西（愛）</t>
    <rPh sb="0" eb="2">
      <t>サイジョウ</t>
    </rPh>
    <rPh sb="2" eb="3">
      <t>ニシ</t>
    </rPh>
    <rPh sb="4" eb="5">
      <t>アイ</t>
    </rPh>
    <phoneticPr fontId="3"/>
  </si>
  <si>
    <t>（四国中央へ）</t>
    <rPh sb="1" eb="3">
      <t>シコク</t>
    </rPh>
    <rPh sb="3" eb="5">
      <t>チュウオウ</t>
    </rPh>
    <phoneticPr fontId="3"/>
  </si>
  <si>
    <t>新居浜南(愛)</t>
    <rPh sb="0" eb="1">
      <t>シン</t>
    </rPh>
    <rPh sb="1" eb="2">
      <t>キョ</t>
    </rPh>
    <rPh sb="2" eb="3">
      <t>ハマ</t>
    </rPh>
    <rPh sb="3" eb="4">
      <t>ミナミ</t>
    </rPh>
    <phoneticPr fontId="3"/>
  </si>
  <si>
    <t>新居浜中央(朝)</t>
    <rPh sb="0" eb="1">
      <t>シン</t>
    </rPh>
    <rPh sb="1" eb="2">
      <t>キョ</t>
    </rPh>
    <rPh sb="2" eb="3">
      <t>ハマ</t>
    </rPh>
    <rPh sb="3" eb="5">
      <t>チュウオウ</t>
    </rPh>
    <rPh sb="6" eb="7">
      <t>アサ</t>
    </rPh>
    <phoneticPr fontId="3"/>
  </si>
  <si>
    <t>新居浜中央(合)</t>
    <rPh sb="0" eb="1">
      <t>シン</t>
    </rPh>
    <rPh sb="1" eb="2">
      <t>キョ</t>
    </rPh>
    <rPh sb="2" eb="3">
      <t>ハマ</t>
    </rPh>
    <rPh sb="3" eb="5">
      <t>チュウオウ</t>
    </rPh>
    <rPh sb="6" eb="7">
      <t>ゴウ</t>
    </rPh>
    <phoneticPr fontId="3"/>
  </si>
  <si>
    <t>粟井（堀江）（合）</t>
    <rPh sb="0" eb="2">
      <t>アワイ</t>
    </rPh>
    <rPh sb="3" eb="5">
      <t>ホリエ</t>
    </rPh>
    <rPh sb="7" eb="8">
      <t>ゴウ</t>
    </rPh>
    <phoneticPr fontId="3"/>
  </si>
  <si>
    <t>粟井(堀江)(愛)</t>
    <rPh sb="0" eb="2">
      <t>アワイ</t>
    </rPh>
    <rPh sb="3" eb="5">
      <t>ホリエ</t>
    </rPh>
    <rPh sb="7" eb="8">
      <t>アイ</t>
    </rPh>
    <phoneticPr fontId="3"/>
  </si>
  <si>
    <t>（新居浜南(愛)へ）</t>
    <rPh sb="1" eb="4">
      <t>ニイハマ</t>
    </rPh>
    <rPh sb="4" eb="5">
      <t>ミナミ</t>
    </rPh>
    <rPh sb="6" eb="7">
      <t>アイ</t>
    </rPh>
    <phoneticPr fontId="3"/>
  </si>
  <si>
    <t>粟井(堀江)(愛)</t>
    <phoneticPr fontId="3"/>
  </si>
  <si>
    <t>保内（愛）</t>
    <rPh sb="0" eb="1">
      <t>ホ</t>
    </rPh>
    <rPh sb="1" eb="2">
      <t>ウチ</t>
    </rPh>
    <rPh sb="3" eb="4">
      <t>アイ</t>
    </rPh>
    <phoneticPr fontId="3"/>
  </si>
  <si>
    <t>（新居浜南(愛)へ）</t>
    <phoneticPr fontId="3"/>
  </si>
  <si>
    <t>（松山城西へ）</t>
    <rPh sb="1" eb="3">
      <t>マツヤマ</t>
    </rPh>
    <rPh sb="3" eb="5">
      <t>ジョウセイ</t>
    </rPh>
    <phoneticPr fontId="3"/>
  </si>
  <si>
    <t>（和気へ）</t>
    <rPh sb="1" eb="3">
      <t>ワキ</t>
    </rPh>
    <phoneticPr fontId="3"/>
  </si>
  <si>
    <t>（松山東へ）</t>
    <rPh sb="1" eb="3">
      <t>マツヤマ</t>
    </rPh>
    <rPh sb="3" eb="4">
      <t>ヒガシ</t>
    </rPh>
    <phoneticPr fontId="3"/>
  </si>
  <si>
    <t>（椿へ）</t>
    <rPh sb="1" eb="2">
      <t>ツバキ</t>
    </rPh>
    <phoneticPr fontId="3"/>
  </si>
  <si>
    <t>北条（合）</t>
    <phoneticPr fontId="3"/>
  </si>
  <si>
    <t>中島</t>
    <rPh sb="0" eb="2">
      <t>ナカジマ</t>
    </rPh>
    <phoneticPr fontId="3"/>
  </si>
  <si>
    <t>近永（愛）</t>
    <rPh sb="0" eb="2">
      <t>チカナガ</t>
    </rPh>
    <rPh sb="3" eb="4">
      <t>アイ</t>
    </rPh>
    <phoneticPr fontId="3"/>
  </si>
  <si>
    <t>松丸（愛）</t>
    <rPh sb="0" eb="1">
      <t>マツ</t>
    </rPh>
    <rPh sb="1" eb="2">
      <t>マル</t>
    </rPh>
    <rPh sb="3" eb="4">
      <t>アイ</t>
    </rPh>
    <phoneticPr fontId="3"/>
  </si>
  <si>
    <t>（今治へ）</t>
    <rPh sb="1" eb="3">
      <t>イマバリ</t>
    </rPh>
    <phoneticPr fontId="3"/>
  </si>
  <si>
    <t>中島</t>
    <rPh sb="0" eb="2">
      <t>ナカジマ</t>
    </rPh>
    <phoneticPr fontId="3"/>
  </si>
  <si>
    <t>北条東(愛)</t>
    <phoneticPr fontId="3"/>
  </si>
  <si>
    <t>（近永（愛）へ）</t>
    <rPh sb="1" eb="2">
      <t>コン</t>
    </rPh>
    <rPh sb="2" eb="3">
      <t>ナガ</t>
    </rPh>
    <rPh sb="4" eb="5">
      <t>アイ</t>
    </rPh>
    <phoneticPr fontId="3"/>
  </si>
  <si>
    <t>北条（読）</t>
    <rPh sb="0" eb="1">
      <t>キタ</t>
    </rPh>
    <rPh sb="1" eb="2">
      <t>ジョウ</t>
    </rPh>
    <rPh sb="3" eb="4">
      <t>ヨ</t>
    </rPh>
    <phoneticPr fontId="3"/>
  </si>
  <si>
    <t>中島</t>
    <rPh sb="0" eb="1">
      <t>ナカ</t>
    </rPh>
    <rPh sb="1" eb="2">
      <t>シマ</t>
    </rPh>
    <phoneticPr fontId="3"/>
  </si>
  <si>
    <t>桜井（毎）</t>
    <rPh sb="0" eb="1">
      <t>サクラ</t>
    </rPh>
    <rPh sb="1" eb="2">
      <t>イ</t>
    </rPh>
    <rPh sb="3" eb="4">
      <t>マイ</t>
    </rPh>
    <phoneticPr fontId="3"/>
  </si>
  <si>
    <t>今治東（毎）</t>
    <rPh sb="0" eb="2">
      <t>イマバリ</t>
    </rPh>
    <rPh sb="2" eb="3">
      <t>ヒガシ</t>
    </rPh>
    <rPh sb="4" eb="5">
      <t>マイ</t>
    </rPh>
    <phoneticPr fontId="3"/>
  </si>
  <si>
    <t>北条東（愛）</t>
    <phoneticPr fontId="3"/>
  </si>
  <si>
    <t>北条南（愛）</t>
    <phoneticPr fontId="3"/>
  </si>
  <si>
    <t>粟井（愛）</t>
    <phoneticPr fontId="3"/>
  </si>
  <si>
    <t>松山市</t>
    <rPh sb="0" eb="3">
      <t>マツヤマシ</t>
    </rPh>
    <phoneticPr fontId="3"/>
  </si>
  <si>
    <t>津島（愛）</t>
    <rPh sb="0" eb="2">
      <t>ツシマ</t>
    </rPh>
    <rPh sb="3" eb="4">
      <t>アイ</t>
    </rPh>
    <phoneticPr fontId="3"/>
  </si>
  <si>
    <t>津島（愛）</t>
    <rPh sb="0" eb="1">
      <t>ツ</t>
    </rPh>
    <rPh sb="1" eb="2">
      <t>シマ</t>
    </rPh>
    <rPh sb="3" eb="4">
      <t>アイ</t>
    </rPh>
    <phoneticPr fontId="3"/>
  </si>
  <si>
    <t>吉田（合）</t>
    <rPh sb="0" eb="1">
      <t>キチ</t>
    </rPh>
    <rPh sb="1" eb="2">
      <t>タ</t>
    </rPh>
    <rPh sb="3" eb="4">
      <t>ゴウ</t>
    </rPh>
    <phoneticPr fontId="3"/>
  </si>
  <si>
    <t>吉田（毎）</t>
    <rPh sb="0" eb="1">
      <t>キチ</t>
    </rPh>
    <rPh sb="1" eb="2">
      <t>タ</t>
    </rPh>
    <rPh sb="3" eb="4">
      <t>マイ</t>
    </rPh>
    <phoneticPr fontId="3"/>
  </si>
  <si>
    <t>三間（愛）</t>
    <rPh sb="0" eb="1">
      <t>サン</t>
    </rPh>
    <rPh sb="1" eb="2">
      <t>アイダ</t>
    </rPh>
    <rPh sb="3" eb="4">
      <t>アイ</t>
    </rPh>
    <phoneticPr fontId="3"/>
  </si>
  <si>
    <t>吉田（読）</t>
    <rPh sb="0" eb="1">
      <t>キチ</t>
    </rPh>
    <rPh sb="1" eb="2">
      <t>タ</t>
    </rPh>
    <rPh sb="3" eb="4">
      <t>ヨ</t>
    </rPh>
    <phoneticPr fontId="3"/>
  </si>
  <si>
    <t>平井（愛）</t>
    <rPh sb="0" eb="2">
      <t>ヒライ</t>
    </rPh>
    <rPh sb="3" eb="4">
      <t>アイ</t>
    </rPh>
    <phoneticPr fontId="3"/>
  </si>
  <si>
    <t>（平井へ）</t>
    <rPh sb="1" eb="3">
      <t>ヒライ</t>
    </rPh>
    <phoneticPr fontId="3"/>
  </si>
  <si>
    <t>桜井（合）</t>
    <rPh sb="0" eb="1">
      <t>サクラ</t>
    </rPh>
    <rPh sb="1" eb="2">
      <t>セイ</t>
    </rPh>
    <rPh sb="3" eb="4">
      <t>ゴウ</t>
    </rPh>
    <phoneticPr fontId="3"/>
  </si>
  <si>
    <t>今治東（合）</t>
    <rPh sb="0" eb="2">
      <t>イマバリ</t>
    </rPh>
    <rPh sb="2" eb="3">
      <t>ヒガシ</t>
    </rPh>
    <rPh sb="4" eb="5">
      <t>ゴウ</t>
    </rPh>
    <phoneticPr fontId="3"/>
  </si>
  <si>
    <t>（今治北・南へ）</t>
    <rPh sb="1" eb="3">
      <t>イマバリ</t>
    </rPh>
    <rPh sb="3" eb="4">
      <t>キタ</t>
    </rPh>
    <rPh sb="5" eb="6">
      <t>ミナミ</t>
    </rPh>
    <phoneticPr fontId="3"/>
  </si>
  <si>
    <t>内海（愛）</t>
    <rPh sb="0" eb="2">
      <t>ウチノミ</t>
    </rPh>
    <rPh sb="3" eb="4">
      <t>アイ</t>
    </rPh>
    <phoneticPr fontId="3"/>
  </si>
  <si>
    <t>御荘（愛）</t>
    <rPh sb="0" eb="1">
      <t>ゴ</t>
    </rPh>
    <rPh sb="1" eb="2">
      <t>ソウ</t>
    </rPh>
    <rPh sb="3" eb="4">
      <t>アイ</t>
    </rPh>
    <phoneticPr fontId="3"/>
  </si>
  <si>
    <t>一本松（愛）</t>
    <rPh sb="0" eb="3">
      <t>イッポンマツ</t>
    </rPh>
    <rPh sb="4" eb="5">
      <t>アイ</t>
    </rPh>
    <phoneticPr fontId="3"/>
  </si>
  <si>
    <t>小田（愛）</t>
    <rPh sb="0" eb="1">
      <t>ショウ</t>
    </rPh>
    <rPh sb="1" eb="2">
      <t>タ</t>
    </rPh>
    <rPh sb="3" eb="4">
      <t>アイ</t>
    </rPh>
    <phoneticPr fontId="3"/>
  </si>
  <si>
    <t>（中山へ）</t>
    <rPh sb="1" eb="3">
      <t>ナカヤマ</t>
    </rPh>
    <phoneticPr fontId="3"/>
  </si>
  <si>
    <t>伯方</t>
    <rPh sb="0" eb="2">
      <t>ハカタ</t>
    </rPh>
    <phoneticPr fontId="3"/>
  </si>
  <si>
    <t>大洲(愛)</t>
    <rPh sb="0" eb="1">
      <t>ダイ</t>
    </rPh>
    <rPh sb="1" eb="2">
      <t>シュウ</t>
    </rPh>
    <rPh sb="3" eb="4">
      <t>アイ</t>
    </rPh>
    <phoneticPr fontId="3"/>
  </si>
  <si>
    <t>平野(愛)</t>
    <rPh sb="0" eb="2">
      <t>ヒラノ</t>
    </rPh>
    <rPh sb="3" eb="4">
      <t>アイ</t>
    </rPh>
    <phoneticPr fontId="3"/>
  </si>
  <si>
    <t>(大洲へ)</t>
    <rPh sb="1" eb="3">
      <t>オオズ</t>
    </rPh>
    <phoneticPr fontId="3"/>
  </si>
  <si>
    <t>菅田(愛)</t>
    <rPh sb="0" eb="2">
      <t>スガタ</t>
    </rPh>
    <rPh sb="3" eb="4">
      <t>アイ</t>
    </rPh>
    <phoneticPr fontId="3"/>
  </si>
  <si>
    <t>2025年10月現在②</t>
    <rPh sb="4" eb="5">
      <t>ネン</t>
    </rPh>
    <rPh sb="7" eb="8">
      <t>ガツ</t>
    </rPh>
    <rPh sb="8" eb="10">
      <t>ゲンザイ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</si>
</sst>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5" formatCode="&quot;¥&quot;#,##0;&quot;¥&quot;\-#,##0"/>
    <numFmt numFmtId="176" formatCode="#,###&quot;枚&quot;"/>
    <numFmt numFmtId="177" formatCode="&quot;愛媛新聞合計　&quot;#,###"/>
    <numFmt numFmtId="178" formatCode="&quot;読売新聞合計　&quot;#,###"/>
    <numFmt numFmtId="179" formatCode="&quot;朝日新聞合計　&quot;#,###"/>
    <numFmt numFmtId="180" formatCode="&quot;毎日新聞合計　&quot;#,###"/>
    <numFmt numFmtId="181" formatCode="&quot;産経新聞合計　&quot;#,###"/>
    <numFmt numFmtId="182" formatCode="&quot;日経新聞合計　&quot;#,###"/>
    <numFmt numFmtId="183" formatCode="#,###&quot;枚 ／&quot;"/>
    <numFmt numFmtId="184" formatCode="&quot;@&quot;0.00"/>
    <numFmt numFmtId="185" formatCode="###,###&quot;枚&quot;"/>
    <numFmt numFmtId="186" formatCode="[$-411]yyyy&quot;年&quot;m&quot;月&quot;d&quot;日（&quot;aaaa&quot;）&quot;"/>
  </numFmts>
  <fonts count="56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ゴシック"/>
      <family val="3"/>
      <charset val="128"/>
    </font>
    <font>
      <b/>
      <sz val="11"/>
      <name val="ＭＳ 明朝"/>
      <family val="1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9"/>
      <color indexed="9"/>
      <name val="ＭＳ 明朝"/>
      <family val="1"/>
      <charset val="128"/>
    </font>
    <font>
      <b/>
      <sz val="24"/>
      <name val="ＭＳ 明朝"/>
      <family val="1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2"/>
      <color indexed="10"/>
      <name val="ＭＳ Ｐゴシック"/>
      <family val="3"/>
      <charset val="128"/>
    </font>
    <font>
      <u/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0"/>
      <color indexed="10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4"/>
      <color indexed="8"/>
      <name val="ＭＳ Ｐ明朝"/>
      <family val="1"/>
      <charset val="128"/>
    </font>
    <font>
      <b/>
      <sz val="14"/>
      <color indexed="10"/>
      <name val="ＭＳ Ｐ明朝"/>
      <family val="1"/>
      <charset val="128"/>
    </font>
    <font>
      <sz val="14"/>
      <name val="ＭＳ Ｐ明朝"/>
      <family val="1"/>
      <charset val="128"/>
    </font>
    <font>
      <b/>
      <sz val="14"/>
      <color indexed="18"/>
      <name val="ＭＳ Ｐ明朝"/>
      <family val="1"/>
      <charset val="128"/>
    </font>
    <font>
      <sz val="14"/>
      <color indexed="10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indexed="10"/>
      <name val="ＭＳ Ｐ明朝"/>
      <family val="1"/>
      <charset val="128"/>
    </font>
    <font>
      <sz val="12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明朝"/>
      <family val="1"/>
      <charset val="128"/>
    </font>
    <font>
      <sz val="14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14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16"/>
      <color indexed="8"/>
      <name val="ＭＳ 明朝"/>
      <family val="1"/>
      <charset val="128"/>
    </font>
    <font>
      <sz val="18"/>
      <color indexed="8"/>
      <name val="ＭＳ 明朝"/>
      <family val="1"/>
      <charset val="128"/>
    </font>
    <font>
      <b/>
      <sz val="18"/>
      <color indexed="10"/>
      <name val="ＭＳ 明朝"/>
      <family val="1"/>
      <charset val="128"/>
    </font>
    <font>
      <sz val="15"/>
      <color indexed="8"/>
      <name val="ＭＳ 明朝"/>
      <family val="1"/>
      <charset val="128"/>
    </font>
    <font>
      <sz val="10.5"/>
      <color indexed="8"/>
      <name val="ＭＳ Ｐゴシック"/>
      <family val="3"/>
      <charset val="128"/>
    </font>
    <font>
      <b/>
      <sz val="12"/>
      <color indexed="10"/>
      <name val="ＭＳ Ｐ明朝"/>
      <family val="1"/>
      <charset val="128"/>
    </font>
    <font>
      <b/>
      <sz val="12"/>
      <color indexed="18"/>
      <name val="ＭＳ Ｐ明朝"/>
      <family val="1"/>
      <charset val="128"/>
    </font>
    <font>
      <sz val="8"/>
      <color indexed="8"/>
      <name val="ＭＳ Ｐゴシック"/>
      <family val="3"/>
      <charset val="128"/>
    </font>
    <font>
      <b/>
      <sz val="13"/>
      <name val="ＭＳ Ｐゴシック"/>
      <family val="3"/>
      <charset val="128"/>
    </font>
    <font>
      <sz val="11"/>
      <color theme="0"/>
      <name val="ＭＳ 明朝"/>
      <family val="1"/>
      <charset val="128"/>
    </font>
    <font>
      <sz val="7"/>
      <color indexed="8"/>
      <name val="ＭＳ Ｐゴシック"/>
      <family val="3"/>
      <charset val="128"/>
    </font>
  </fonts>
  <fills count="1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lightGray">
        <fgColor indexed="44"/>
      </patternFill>
    </fill>
    <fill>
      <patternFill patternType="solid">
        <fgColor indexed="53"/>
        <bgColor indexed="64"/>
      </patternFill>
    </fill>
    <fill>
      <patternFill patternType="solid">
        <fgColor indexed="13"/>
        <bgColor indexed="64"/>
      </patternFill>
    </fill>
    <fill>
      <patternFill patternType="lightGray">
        <fgColor indexed="42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44"/>
      </patternFill>
    </fill>
    <fill>
      <patternFill patternType="solid">
        <fgColor indexed="65"/>
        <bgColor indexed="44"/>
      </patternFill>
    </fill>
    <fill>
      <patternFill patternType="solid">
        <fgColor indexed="44"/>
        <bgColor indexed="42"/>
      </patternFill>
    </fill>
    <fill>
      <patternFill patternType="solid">
        <fgColor indexed="26"/>
        <bgColor indexed="42"/>
      </patternFill>
    </fill>
    <fill>
      <patternFill patternType="solid">
        <fgColor indexed="42"/>
        <bgColor indexed="42"/>
      </patternFill>
    </fill>
    <fill>
      <patternFill patternType="solid">
        <fgColor theme="8" tint="0.79998168889431442"/>
        <bgColor indexed="44"/>
      </patternFill>
    </fill>
    <fill>
      <patternFill patternType="solid">
        <fgColor theme="7" tint="0.79998168889431442"/>
        <bgColor indexed="31"/>
      </patternFill>
    </fill>
    <fill>
      <patternFill patternType="solid">
        <fgColor theme="9" tint="0.39997558519241921"/>
        <bgColor indexed="64"/>
      </patternFill>
    </fill>
  </fills>
  <borders count="12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17"/>
      </left>
      <right style="thin">
        <color indexed="17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17"/>
      </right>
      <top/>
      <bottom/>
      <diagonal/>
    </border>
    <border>
      <left style="thin">
        <color indexed="17"/>
      </left>
      <right style="thin">
        <color indexed="17"/>
      </right>
      <top/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17"/>
      </right>
      <top style="thin">
        <color indexed="64"/>
      </top>
      <bottom/>
      <diagonal/>
    </border>
    <border>
      <left style="thin">
        <color indexed="64"/>
      </left>
      <right style="thin">
        <color indexed="63"/>
      </right>
      <top/>
      <bottom style="thin">
        <color indexed="64"/>
      </bottom>
      <diagonal/>
    </border>
    <border>
      <left style="thin">
        <color indexed="63"/>
      </left>
      <right style="thin">
        <color indexed="64"/>
      </right>
      <top/>
      <bottom style="thin">
        <color indexed="64"/>
      </bottom>
      <diagonal/>
    </border>
    <border>
      <left style="thin">
        <color indexed="17"/>
      </left>
      <right/>
      <top/>
      <bottom/>
      <diagonal/>
    </border>
    <border>
      <left style="thin">
        <color indexed="63"/>
      </left>
      <right/>
      <top/>
      <bottom style="thin">
        <color indexed="64"/>
      </bottom>
      <diagonal/>
    </border>
    <border>
      <left style="thin">
        <color indexed="17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9"/>
      </right>
      <top/>
      <bottom style="thin">
        <color indexed="64"/>
      </bottom>
      <diagonal/>
    </border>
    <border>
      <left style="medium">
        <color indexed="9"/>
      </left>
      <right style="medium">
        <color indexed="9"/>
      </right>
      <top/>
      <bottom style="thin">
        <color indexed="64"/>
      </bottom>
      <diagonal/>
    </border>
    <border>
      <left style="medium">
        <color indexed="9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9"/>
      </right>
      <top/>
      <bottom style="thin">
        <color indexed="64"/>
      </bottom>
      <diagonal/>
    </border>
    <border>
      <left style="medium">
        <color indexed="9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38" fontId="2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</cellStyleXfs>
  <cellXfs count="999">
    <xf numFmtId="0" fontId="0" fillId="0" borderId="0" xfId="0"/>
    <xf numFmtId="38" fontId="6" fillId="0" borderId="1" xfId="2" applyFont="1" applyFill="1" applyBorder="1" applyAlignment="1" applyProtection="1">
      <alignment vertical="center" shrinkToFit="1"/>
    </xf>
    <xf numFmtId="38" fontId="6" fillId="2" borderId="2" xfId="2" applyFont="1" applyFill="1" applyBorder="1" applyAlignment="1" applyProtection="1">
      <alignment horizontal="right" vertical="center" shrinkToFit="1"/>
    </xf>
    <xf numFmtId="0" fontId="9" fillId="0" borderId="0" xfId="3" applyFont="1" applyProtection="1">
      <alignment vertical="center"/>
    </xf>
    <xf numFmtId="38" fontId="12" fillId="0" borderId="0" xfId="2" applyFont="1" applyAlignment="1" applyProtection="1">
      <alignment vertical="center"/>
    </xf>
    <xf numFmtId="38" fontId="12" fillId="0" borderId="0" xfId="2" applyFont="1" applyBorder="1" applyAlignment="1" applyProtection="1">
      <alignment vertical="center"/>
    </xf>
    <xf numFmtId="38" fontId="13" fillId="0" borderId="0" xfId="2" applyFont="1" applyBorder="1" applyAlignment="1" applyProtection="1">
      <alignment horizontal="center" vertical="center"/>
    </xf>
    <xf numFmtId="38" fontId="12" fillId="0" borderId="3" xfId="2" applyFont="1" applyBorder="1" applyAlignment="1" applyProtection="1">
      <alignment horizontal="center" vertical="center"/>
    </xf>
    <xf numFmtId="0" fontId="11" fillId="0" borderId="0" xfId="3" applyFont="1" applyProtection="1">
      <alignment vertical="center"/>
    </xf>
    <xf numFmtId="38" fontId="11" fillId="3" borderId="4" xfId="2" applyFont="1" applyFill="1" applyBorder="1" applyAlignment="1" applyProtection="1">
      <alignment horizontal="center" vertical="center"/>
    </xf>
    <xf numFmtId="38" fontId="11" fillId="3" borderId="5" xfId="2" applyFont="1" applyFill="1" applyBorder="1" applyAlignment="1" applyProtection="1">
      <alignment horizontal="right" vertical="center"/>
    </xf>
    <xf numFmtId="38" fontId="10" fillId="3" borderId="5" xfId="2" applyFont="1" applyFill="1" applyBorder="1" applyAlignment="1" applyProtection="1">
      <alignment horizontal="right" vertical="center"/>
    </xf>
    <xf numFmtId="38" fontId="11" fillId="3" borderId="6" xfId="2" applyFont="1" applyFill="1" applyBorder="1" applyAlignment="1" applyProtection="1">
      <alignment horizontal="right" vertical="center"/>
    </xf>
    <xf numFmtId="38" fontId="10" fillId="3" borderId="6" xfId="2" applyFont="1" applyFill="1" applyBorder="1" applyAlignment="1" applyProtection="1">
      <alignment horizontal="right" vertical="center"/>
    </xf>
    <xf numFmtId="38" fontId="11" fillId="3" borderId="7" xfId="2" applyFont="1" applyFill="1" applyBorder="1" applyAlignment="1" applyProtection="1">
      <alignment horizontal="center" vertical="center"/>
    </xf>
    <xf numFmtId="38" fontId="11" fillId="3" borderId="3" xfId="2" applyFont="1" applyFill="1" applyBorder="1" applyAlignment="1" applyProtection="1">
      <alignment horizontal="right" vertical="center"/>
    </xf>
    <xf numFmtId="38" fontId="10" fillId="3" borderId="3" xfId="2" applyFont="1" applyFill="1" applyBorder="1" applyAlignment="1" applyProtection="1">
      <alignment horizontal="right" vertical="center"/>
    </xf>
    <xf numFmtId="38" fontId="11" fillId="3" borderId="8" xfId="2" applyFont="1" applyFill="1" applyBorder="1" applyAlignment="1" applyProtection="1">
      <alignment horizontal="right" vertical="center"/>
    </xf>
    <xf numFmtId="38" fontId="10" fillId="0" borderId="9" xfId="2" applyFont="1" applyFill="1" applyBorder="1" applyAlignment="1" applyProtection="1">
      <alignment horizontal="center" vertical="center"/>
    </xf>
    <xf numFmtId="0" fontId="8" fillId="0" borderId="0" xfId="4" applyFont="1" applyProtection="1">
      <alignment vertical="center"/>
    </xf>
    <xf numFmtId="0" fontId="15" fillId="0" borderId="7" xfId="0" applyFont="1" applyFill="1" applyBorder="1" applyProtection="1"/>
    <xf numFmtId="0" fontId="15" fillId="4" borderId="3" xfId="0" applyFont="1" applyFill="1" applyBorder="1" applyAlignment="1" applyProtection="1">
      <alignment horizontal="center"/>
    </xf>
    <xf numFmtId="0" fontId="0" fillId="0" borderId="0" xfId="0" applyProtection="1"/>
    <xf numFmtId="0" fontId="0" fillId="5" borderId="3" xfId="0" applyFill="1" applyBorder="1" applyProtection="1"/>
    <xf numFmtId="38" fontId="0" fillId="0" borderId="0" xfId="0" applyNumberFormat="1" applyProtection="1"/>
    <xf numFmtId="0" fontId="15" fillId="0" borderId="3" xfId="0" applyFont="1" applyBorder="1" applyProtection="1"/>
    <xf numFmtId="0" fontId="0" fillId="0" borderId="3" xfId="0" applyBorder="1" applyProtection="1"/>
    <xf numFmtId="38" fontId="5" fillId="0" borderId="0" xfId="2" applyFont="1" applyFill="1" applyAlignment="1" applyProtection="1">
      <alignment vertical="center" shrinkToFit="1"/>
    </xf>
    <xf numFmtId="38" fontId="6" fillId="0" borderId="0" xfId="2" applyFont="1" applyFill="1" applyAlignment="1" applyProtection="1">
      <alignment vertical="center" shrinkToFit="1"/>
    </xf>
    <xf numFmtId="38" fontId="6" fillId="2" borderId="11" xfId="2" applyFont="1" applyFill="1" applyBorder="1" applyAlignment="1" applyProtection="1">
      <alignment horizontal="left" vertical="center" shrinkToFit="1"/>
    </xf>
    <xf numFmtId="38" fontId="6" fillId="2" borderId="12" xfId="2" applyFont="1" applyFill="1" applyBorder="1" applyAlignment="1" applyProtection="1">
      <alignment horizontal="left" vertical="center" shrinkToFit="1"/>
    </xf>
    <xf numFmtId="38" fontId="6" fillId="2" borderId="13" xfId="2" applyFont="1" applyFill="1" applyBorder="1" applyAlignment="1" applyProtection="1">
      <alignment horizontal="left" vertical="center" shrinkToFit="1"/>
    </xf>
    <xf numFmtId="38" fontId="6" fillId="0" borderId="14" xfId="2" applyFont="1" applyFill="1" applyBorder="1" applyAlignment="1" applyProtection="1">
      <alignment vertical="center" shrinkToFit="1"/>
    </xf>
    <xf numFmtId="38" fontId="6" fillId="0" borderId="15" xfId="2" applyFont="1" applyFill="1" applyBorder="1" applyAlignment="1" applyProtection="1">
      <alignment vertical="center" shrinkToFit="1"/>
    </xf>
    <xf numFmtId="38" fontId="6" fillId="2" borderId="1" xfId="2" applyFont="1" applyFill="1" applyBorder="1" applyAlignment="1" applyProtection="1">
      <alignment horizontal="right" vertical="center" shrinkToFit="1"/>
    </xf>
    <xf numFmtId="38" fontId="6" fillId="2" borderId="16" xfId="2" applyFont="1" applyFill="1" applyBorder="1" applyAlignment="1" applyProtection="1">
      <alignment horizontal="center" vertical="center" shrinkToFit="1"/>
    </xf>
    <xf numFmtId="38" fontId="6" fillId="2" borderId="17" xfId="2" applyFont="1" applyFill="1" applyBorder="1" applyAlignment="1" applyProtection="1">
      <alignment horizontal="left" vertical="center" shrinkToFit="1"/>
    </xf>
    <xf numFmtId="38" fontId="6" fillId="0" borderId="18" xfId="2" applyFont="1" applyFill="1" applyBorder="1" applyAlignment="1" applyProtection="1">
      <alignment vertical="center" shrinkToFit="1"/>
    </xf>
    <xf numFmtId="38" fontId="6" fillId="0" borderId="11" xfId="2" applyFont="1" applyFill="1" applyBorder="1" applyAlignment="1" applyProtection="1">
      <alignment vertical="center" shrinkToFit="1"/>
    </xf>
    <xf numFmtId="38" fontId="6" fillId="0" borderId="4" xfId="2" applyFont="1" applyFill="1" applyBorder="1" applyAlignment="1" applyProtection="1">
      <alignment vertical="center" shrinkToFit="1"/>
    </xf>
    <xf numFmtId="38" fontId="6" fillId="0" borderId="19" xfId="2" applyFont="1" applyFill="1" applyBorder="1" applyAlignment="1" applyProtection="1">
      <alignment vertical="center" shrinkToFit="1"/>
    </xf>
    <xf numFmtId="38" fontId="6" fillId="0" borderId="20" xfId="2" applyFont="1" applyFill="1" applyBorder="1" applyAlignment="1" applyProtection="1">
      <alignment vertical="center" shrinkToFit="1"/>
    </xf>
    <xf numFmtId="38" fontId="5" fillId="0" borderId="0" xfId="2" applyFont="1" applyFill="1" applyBorder="1" applyAlignment="1" applyProtection="1">
      <alignment vertical="center" shrinkToFit="1"/>
    </xf>
    <xf numFmtId="38" fontId="5" fillId="2" borderId="0" xfId="2" applyFont="1" applyFill="1" applyAlignment="1" applyProtection="1">
      <alignment vertical="center" shrinkToFit="1"/>
    </xf>
    <xf numFmtId="5" fontId="10" fillId="0" borderId="10" xfId="2" applyNumberFormat="1" applyFont="1" applyFill="1" applyBorder="1" applyAlignment="1" applyProtection="1">
      <alignment horizontal="center" vertical="center"/>
    </xf>
    <xf numFmtId="38" fontId="11" fillId="6" borderId="16" xfId="2" applyFont="1" applyFill="1" applyBorder="1" applyAlignment="1" applyProtection="1">
      <alignment horizontal="center" vertical="center"/>
    </xf>
    <xf numFmtId="0" fontId="0" fillId="0" borderId="3" xfId="0" applyFill="1" applyBorder="1" applyProtection="1"/>
    <xf numFmtId="38" fontId="12" fillId="0" borderId="10" xfId="2" applyFont="1" applyBorder="1" applyAlignment="1" applyProtection="1">
      <alignment horizontal="center" vertical="center"/>
    </xf>
    <xf numFmtId="38" fontId="11" fillId="6" borderId="5" xfId="2" applyFont="1" applyFill="1" applyBorder="1" applyAlignment="1" applyProtection="1">
      <alignment horizontal="center" vertical="center"/>
    </xf>
    <xf numFmtId="38" fontId="12" fillId="0" borderId="0" xfId="2" applyFont="1" applyBorder="1" applyAlignment="1" applyProtection="1">
      <alignment horizontal="left" vertical="center"/>
    </xf>
    <xf numFmtId="38" fontId="5" fillId="2" borderId="21" xfId="2" applyFont="1" applyFill="1" applyBorder="1" applyAlignment="1" applyProtection="1">
      <alignment horizontal="distributed" vertical="center" shrinkToFit="1"/>
    </xf>
    <xf numFmtId="38" fontId="5" fillId="2" borderId="22" xfId="2" applyFont="1" applyFill="1" applyBorder="1" applyAlignment="1" applyProtection="1">
      <alignment horizontal="distributed" vertical="center" shrinkToFit="1"/>
    </xf>
    <xf numFmtId="38" fontId="5" fillId="2" borderId="23" xfId="2" applyFont="1" applyFill="1" applyBorder="1" applyAlignment="1" applyProtection="1">
      <alignment horizontal="distributed" vertical="center" shrinkToFit="1"/>
    </xf>
    <xf numFmtId="38" fontId="14" fillId="0" borderId="0" xfId="2" applyFont="1" applyAlignment="1" applyProtection="1">
      <alignment vertical="center"/>
    </xf>
    <xf numFmtId="0" fontId="19" fillId="0" borderId="2" xfId="1" applyFont="1" applyBorder="1" applyAlignment="1" applyProtection="1">
      <alignment horizontal="center" vertical="center"/>
      <protection locked="0"/>
    </xf>
    <xf numFmtId="38" fontId="19" fillId="0" borderId="2" xfId="1" applyNumberFormat="1" applyFont="1" applyBorder="1" applyAlignment="1" applyProtection="1">
      <alignment horizontal="center" vertical="center" shrinkToFit="1"/>
      <protection locked="0"/>
    </xf>
    <xf numFmtId="38" fontId="21" fillId="7" borderId="0" xfId="2" applyFont="1" applyFill="1" applyBorder="1" applyAlignment="1" applyProtection="1">
      <alignment horizontal="left" vertical="center" shrinkToFit="1"/>
    </xf>
    <xf numFmtId="38" fontId="15" fillId="0" borderId="3" xfId="2" applyFont="1" applyBorder="1" applyAlignment="1" applyProtection="1">
      <alignment horizontal="center" vertical="center"/>
    </xf>
    <xf numFmtId="38" fontId="15" fillId="0" borderId="3" xfId="2" applyFont="1" applyBorder="1" applyAlignment="1" applyProtection="1">
      <alignment horizontal="center" vertical="center" shrinkToFit="1"/>
    </xf>
    <xf numFmtId="38" fontId="2" fillId="0" borderId="3" xfId="2" applyFont="1" applyBorder="1" applyAlignment="1" applyProtection="1">
      <alignment horizontal="center" vertical="center"/>
    </xf>
    <xf numFmtId="184" fontId="8" fillId="7" borderId="3" xfId="2" applyNumberFormat="1" applyFont="1" applyFill="1" applyBorder="1" applyAlignment="1" applyProtection="1">
      <alignment horizontal="center" vertical="center"/>
    </xf>
    <xf numFmtId="38" fontId="6" fillId="0" borderId="0" xfId="2" applyFont="1" applyFill="1" applyAlignment="1" applyProtection="1">
      <alignment horizontal="distributed" vertical="center" shrinkToFit="1"/>
    </xf>
    <xf numFmtId="38" fontId="6" fillId="0" borderId="12" xfId="2" applyFont="1" applyFill="1" applyBorder="1" applyAlignment="1" applyProtection="1">
      <alignment horizontal="distributed" vertical="center" shrinkToFit="1"/>
    </xf>
    <xf numFmtId="38" fontId="5" fillId="0" borderId="0" xfId="2" applyFont="1" applyFill="1" applyAlignment="1" applyProtection="1">
      <alignment horizontal="distributed" vertical="center" shrinkToFit="1"/>
    </xf>
    <xf numFmtId="38" fontId="6" fillId="0" borderId="23" xfId="2" applyFont="1" applyFill="1" applyBorder="1" applyAlignment="1" applyProtection="1">
      <alignment horizontal="distributed" vertical="center" shrinkToFit="1"/>
    </xf>
    <xf numFmtId="38" fontId="5" fillId="0" borderId="24" xfId="2" applyFont="1" applyFill="1" applyBorder="1" applyAlignment="1" applyProtection="1">
      <alignment horizontal="distributed" vertical="center" shrinkToFit="1"/>
    </xf>
    <xf numFmtId="38" fontId="5" fillId="0" borderId="25" xfId="2" applyFont="1" applyFill="1" applyBorder="1" applyAlignment="1" applyProtection="1">
      <alignment horizontal="distributed" vertical="center" shrinkToFit="1"/>
    </xf>
    <xf numFmtId="38" fontId="5" fillId="2" borderId="25" xfId="2" applyFont="1" applyFill="1" applyBorder="1" applyAlignment="1" applyProtection="1">
      <alignment horizontal="left" vertical="center" shrinkToFit="1"/>
    </xf>
    <xf numFmtId="38" fontId="5" fillId="2" borderId="23" xfId="2" applyFont="1" applyFill="1" applyBorder="1" applyAlignment="1" applyProtection="1">
      <alignment horizontal="left" vertical="center" shrinkToFit="1"/>
    </xf>
    <xf numFmtId="38" fontId="5" fillId="2" borderId="24" xfId="2" applyFont="1" applyFill="1" applyBorder="1" applyAlignment="1" applyProtection="1">
      <alignment horizontal="left" vertical="center" shrinkToFit="1"/>
    </xf>
    <xf numFmtId="38" fontId="5" fillId="2" borderId="12" xfId="2" applyFont="1" applyFill="1" applyBorder="1" applyAlignment="1" applyProtection="1">
      <alignment horizontal="left" vertical="center" shrinkToFit="1"/>
    </xf>
    <xf numFmtId="38" fontId="5" fillId="2" borderId="11" xfId="2" applyFont="1" applyFill="1" applyBorder="1" applyAlignment="1" applyProtection="1">
      <alignment horizontal="distributed" vertical="center" shrinkToFit="1"/>
    </xf>
    <xf numFmtId="38" fontId="5" fillId="2" borderId="24" xfId="2" applyFont="1" applyFill="1" applyBorder="1" applyAlignment="1" applyProtection="1">
      <alignment horizontal="distributed" vertical="center" shrinkToFit="1"/>
    </xf>
    <xf numFmtId="38" fontId="5" fillId="2" borderId="12" xfId="2" applyFont="1" applyFill="1" applyBorder="1" applyAlignment="1" applyProtection="1">
      <alignment horizontal="distributed" vertical="center" shrinkToFit="1"/>
    </xf>
    <xf numFmtId="38" fontId="5" fillId="2" borderId="8" xfId="2" applyFont="1" applyFill="1" applyBorder="1" applyAlignment="1" applyProtection="1">
      <alignment horizontal="distributed" vertical="center" shrinkToFit="1"/>
    </xf>
    <xf numFmtId="38" fontId="6" fillId="0" borderId="21" xfId="2" applyFont="1" applyFill="1" applyBorder="1" applyAlignment="1" applyProtection="1">
      <alignment horizontal="distributed" vertical="center" shrinkToFit="1"/>
    </xf>
    <xf numFmtId="38" fontId="6" fillId="0" borderId="26" xfId="2" applyFont="1" applyFill="1" applyBorder="1" applyAlignment="1" applyProtection="1">
      <alignment horizontal="distributed" vertical="center" shrinkToFit="1"/>
    </xf>
    <xf numFmtId="38" fontId="5" fillId="2" borderId="26" xfId="2" applyFont="1" applyFill="1" applyBorder="1" applyAlignment="1" applyProtection="1">
      <alignment horizontal="distributed" vertical="center" shrinkToFit="1"/>
    </xf>
    <xf numFmtId="38" fontId="5" fillId="2" borderId="26" xfId="2" applyFont="1" applyFill="1" applyBorder="1" applyAlignment="1" applyProtection="1">
      <alignment horizontal="left" vertical="center" shrinkToFit="1"/>
    </xf>
    <xf numFmtId="38" fontId="5" fillId="2" borderId="21" xfId="2" applyFont="1" applyFill="1" applyBorder="1" applyAlignment="1" applyProtection="1">
      <alignment horizontal="left" vertical="center" shrinkToFit="1"/>
    </xf>
    <xf numFmtId="38" fontId="17" fillId="0" borderId="27" xfId="2" applyFont="1" applyFill="1" applyBorder="1" applyAlignment="1" applyProtection="1">
      <alignment vertical="center" shrinkToFit="1"/>
    </xf>
    <xf numFmtId="38" fontId="16" fillId="0" borderId="0" xfId="2" applyFont="1" applyFill="1" applyAlignment="1" applyProtection="1">
      <alignment vertical="center" shrinkToFit="1"/>
    </xf>
    <xf numFmtId="38" fontId="5" fillId="0" borderId="14" xfId="2" applyFont="1" applyFill="1" applyBorder="1" applyAlignment="1" applyProtection="1">
      <alignment vertical="center" shrinkToFit="1"/>
    </xf>
    <xf numFmtId="38" fontId="5" fillId="0" borderId="15" xfId="2" applyFont="1" applyFill="1" applyBorder="1" applyAlignment="1" applyProtection="1">
      <alignment vertical="center" shrinkToFit="1"/>
    </xf>
    <xf numFmtId="38" fontId="5" fillId="2" borderId="0" xfId="2" applyFont="1" applyFill="1" applyBorder="1" applyAlignment="1" applyProtection="1">
      <alignment horizontal="distributed" vertical="center" shrinkToFit="1"/>
    </xf>
    <xf numFmtId="38" fontId="5" fillId="2" borderId="16" xfId="2" applyFont="1" applyFill="1" applyBorder="1" applyAlignment="1" applyProtection="1">
      <alignment horizontal="distributed" vertical="center" shrinkToFit="1"/>
    </xf>
    <xf numFmtId="38" fontId="5" fillId="2" borderId="0" xfId="2" applyFont="1" applyFill="1" applyBorder="1" applyAlignment="1" applyProtection="1">
      <alignment horizontal="center" vertical="center" shrinkToFit="1"/>
    </xf>
    <xf numFmtId="38" fontId="5" fillId="2" borderId="17" xfId="2" applyFont="1" applyFill="1" applyBorder="1" applyAlignment="1" applyProtection="1">
      <alignment horizontal="distributed" vertical="center" shrinkToFit="1"/>
    </xf>
    <xf numFmtId="38" fontId="6" fillId="2" borderId="28" xfId="2" applyFont="1" applyFill="1" applyBorder="1" applyAlignment="1" applyProtection="1">
      <alignment horizontal="left" vertical="center" shrinkToFit="1"/>
    </xf>
    <xf numFmtId="38" fontId="6" fillId="2" borderId="26" xfId="2" applyFont="1" applyFill="1" applyBorder="1" applyAlignment="1" applyProtection="1">
      <alignment horizontal="left" vertical="center" shrinkToFit="1"/>
    </xf>
    <xf numFmtId="38" fontId="17" fillId="0" borderId="1" xfId="2" applyFont="1" applyFill="1" applyBorder="1" applyAlignment="1" applyProtection="1">
      <alignment vertical="center" shrinkToFit="1"/>
    </xf>
    <xf numFmtId="38" fontId="7" fillId="0" borderId="16" xfId="2" applyFont="1" applyFill="1" applyBorder="1" applyAlignment="1" applyProtection="1">
      <alignment vertical="center" shrinkToFit="1"/>
    </xf>
    <xf numFmtId="38" fontId="7" fillId="0" borderId="0" xfId="2" applyFont="1" applyFill="1" applyBorder="1" applyAlignment="1" applyProtection="1">
      <alignment vertical="center" shrinkToFit="1"/>
    </xf>
    <xf numFmtId="38" fontId="5" fillId="2" borderId="1" xfId="2" applyFont="1" applyFill="1" applyBorder="1" applyAlignment="1" applyProtection="1">
      <alignment horizontal="center" vertical="center" shrinkToFit="1"/>
    </xf>
    <xf numFmtId="38" fontId="5" fillId="2" borderId="1" xfId="2" applyFont="1" applyFill="1" applyBorder="1" applyAlignment="1" applyProtection="1">
      <alignment vertical="center" shrinkToFit="1"/>
    </xf>
    <xf numFmtId="38" fontId="5" fillId="2" borderId="2" xfId="2" applyFont="1" applyFill="1" applyBorder="1" applyAlignment="1" applyProtection="1">
      <alignment horizontal="distributed" vertical="center" shrinkToFit="1"/>
    </xf>
    <xf numFmtId="38" fontId="7" fillId="2" borderId="2" xfId="2" applyFont="1" applyFill="1" applyBorder="1" applyAlignment="1" applyProtection="1">
      <alignment horizontal="right" vertical="center" shrinkToFit="1"/>
    </xf>
    <xf numFmtId="38" fontId="7" fillId="2" borderId="7" xfId="2" applyFont="1" applyFill="1" applyBorder="1" applyAlignment="1" applyProtection="1">
      <alignment horizontal="right" vertical="center" shrinkToFit="1"/>
    </xf>
    <xf numFmtId="38" fontId="16" fillId="0" borderId="14" xfId="2" applyFont="1" applyFill="1" applyBorder="1" applyAlignment="1" applyProtection="1">
      <alignment horizontal="center" vertical="center" shrinkToFit="1"/>
    </xf>
    <xf numFmtId="38" fontId="17" fillId="0" borderId="14" xfId="2" applyFont="1" applyFill="1" applyBorder="1" applyAlignment="1" applyProtection="1">
      <alignment horizontal="center" vertical="center" shrinkToFit="1"/>
    </xf>
    <xf numFmtId="38" fontId="17" fillId="2" borderId="8" xfId="2" applyFont="1" applyFill="1" applyBorder="1" applyAlignment="1" applyProtection="1">
      <alignment horizontal="distributed" vertical="center" shrinkToFit="1"/>
    </xf>
    <xf numFmtId="38" fontId="17" fillId="2" borderId="2" xfId="2" applyFont="1" applyFill="1" applyBorder="1" applyAlignment="1" applyProtection="1">
      <alignment horizontal="distributed" vertical="center" shrinkToFit="1"/>
    </xf>
    <xf numFmtId="38" fontId="15" fillId="8" borderId="7" xfId="2" applyFont="1" applyFill="1" applyBorder="1" applyAlignment="1" applyProtection="1">
      <alignment horizontal="distributed" vertical="center" justifyLastLine="1"/>
    </xf>
    <xf numFmtId="38" fontId="15" fillId="8" borderId="3" xfId="2" applyFont="1" applyFill="1" applyBorder="1" applyAlignment="1" applyProtection="1">
      <alignment horizontal="distributed" vertical="center" justifyLastLine="1"/>
    </xf>
    <xf numFmtId="38" fontId="15" fillId="8" borderId="3" xfId="2" applyFont="1" applyFill="1" applyBorder="1" applyAlignment="1" applyProtection="1">
      <alignment horizontal="center" vertical="center"/>
    </xf>
    <xf numFmtId="38" fontId="7" fillId="9" borderId="29" xfId="2" applyFont="1" applyFill="1" applyBorder="1" applyAlignment="1" applyProtection="1">
      <alignment horizontal="right" vertical="center" shrinkToFit="1"/>
    </xf>
    <xf numFmtId="38" fontId="17" fillId="9" borderId="17" xfId="2" applyFont="1" applyFill="1" applyBorder="1" applyAlignment="1" applyProtection="1">
      <alignment horizontal="distributed" vertical="center" shrinkToFit="1"/>
    </xf>
    <xf numFmtId="38" fontId="17" fillId="9" borderId="29" xfId="2" applyFont="1" applyFill="1" applyBorder="1" applyAlignment="1" applyProtection="1">
      <alignment horizontal="distributed" vertical="center" shrinkToFit="1"/>
    </xf>
    <xf numFmtId="38" fontId="17" fillId="9" borderId="22" xfId="2" applyFont="1" applyFill="1" applyBorder="1" applyAlignment="1" applyProtection="1">
      <alignment horizontal="distributed" vertical="center" shrinkToFit="1"/>
    </xf>
    <xf numFmtId="38" fontId="17" fillId="9" borderId="30" xfId="2" applyFont="1" applyFill="1" applyBorder="1" applyAlignment="1" applyProtection="1">
      <alignment horizontal="distributed" vertical="center" shrinkToFit="1"/>
    </xf>
    <xf numFmtId="38" fontId="5" fillId="9" borderId="22" xfId="2" applyFont="1" applyFill="1" applyBorder="1" applyAlignment="1" applyProtection="1">
      <alignment horizontal="distributed" vertical="center" shrinkToFit="1"/>
    </xf>
    <xf numFmtId="38" fontId="5" fillId="9" borderId="17" xfId="2" applyFont="1" applyFill="1" applyBorder="1" applyAlignment="1" applyProtection="1">
      <alignment horizontal="distributed" vertical="center" shrinkToFit="1"/>
    </xf>
    <xf numFmtId="38" fontId="16" fillId="2" borderId="11" xfId="2" applyFont="1" applyFill="1" applyBorder="1" applyAlignment="1" applyProtection="1">
      <alignment horizontal="distributed" vertical="center" shrinkToFit="1"/>
    </xf>
    <xf numFmtId="38" fontId="16" fillId="2" borderId="23" xfId="2" applyFont="1" applyFill="1" applyBorder="1" applyAlignment="1" applyProtection="1">
      <alignment horizontal="distributed" vertical="center" shrinkToFit="1"/>
    </xf>
    <xf numFmtId="38" fontId="17" fillId="0" borderId="31" xfId="2" applyFont="1" applyFill="1" applyBorder="1" applyAlignment="1" applyProtection="1">
      <alignment horizontal="distributed" vertical="center" shrinkToFit="1"/>
    </xf>
    <xf numFmtId="38" fontId="17" fillId="0" borderId="32" xfId="2" applyFont="1" applyFill="1" applyBorder="1" applyAlignment="1" applyProtection="1">
      <alignment horizontal="center" vertical="center" shrinkToFit="1"/>
    </xf>
    <xf numFmtId="38" fontId="17" fillId="0" borderId="33" xfId="2" applyFont="1" applyFill="1" applyBorder="1" applyAlignment="1" applyProtection="1">
      <alignment horizontal="center" vertical="center" shrinkToFit="1"/>
    </xf>
    <xf numFmtId="38" fontId="17" fillId="0" borderId="34" xfId="2" applyFont="1" applyFill="1" applyBorder="1" applyAlignment="1" applyProtection="1">
      <alignment horizontal="center" vertical="center" shrinkToFit="1"/>
    </xf>
    <xf numFmtId="38" fontId="17" fillId="0" borderId="35" xfId="2" applyFont="1" applyFill="1" applyBorder="1" applyAlignment="1" applyProtection="1">
      <alignment horizontal="distributed" vertical="center" shrinkToFit="1"/>
    </xf>
    <xf numFmtId="38" fontId="16" fillId="0" borderId="24" xfId="2" applyFont="1" applyFill="1" applyBorder="1" applyAlignment="1" applyProtection="1">
      <alignment horizontal="distributed" vertical="center" shrinkToFit="1"/>
    </xf>
    <xf numFmtId="38" fontId="16" fillId="0" borderId="12" xfId="2" applyFont="1" applyFill="1" applyBorder="1" applyAlignment="1" applyProtection="1">
      <alignment horizontal="distributed" vertical="center" shrinkToFit="1"/>
    </xf>
    <xf numFmtId="38" fontId="16" fillId="0" borderId="26" xfId="2" applyFont="1" applyFill="1" applyBorder="1" applyAlignment="1" applyProtection="1">
      <alignment horizontal="distributed" vertical="center" shrinkToFit="1"/>
    </xf>
    <xf numFmtId="38" fontId="16" fillId="0" borderId="22" xfId="2" applyFont="1" applyFill="1" applyBorder="1" applyAlignment="1" applyProtection="1">
      <alignment horizontal="distributed" vertical="center" shrinkToFit="1"/>
    </xf>
    <xf numFmtId="38" fontId="16" fillId="0" borderId="18" xfId="2" applyFont="1" applyFill="1" applyBorder="1" applyAlignment="1" applyProtection="1">
      <alignment horizontal="distributed" vertical="center" shrinkToFit="1"/>
    </xf>
    <xf numFmtId="38" fontId="16" fillId="0" borderId="23" xfId="2" applyFont="1" applyFill="1" applyBorder="1" applyAlignment="1" applyProtection="1">
      <alignment horizontal="distributed" vertical="center" shrinkToFit="1"/>
    </xf>
    <xf numFmtId="38" fontId="16" fillId="0" borderId="11" xfId="2" applyFont="1" applyFill="1" applyBorder="1" applyAlignment="1" applyProtection="1">
      <alignment horizontal="distributed" vertical="center" shrinkToFit="1"/>
    </xf>
    <xf numFmtId="38" fontId="16" fillId="0" borderId="25" xfId="2" applyFont="1" applyFill="1" applyBorder="1" applyAlignment="1" applyProtection="1">
      <alignment horizontal="distributed" vertical="center" shrinkToFit="1"/>
    </xf>
    <xf numFmtId="38" fontId="16" fillId="0" borderId="23" xfId="2" applyFont="1" applyFill="1" applyBorder="1" applyAlignment="1" applyProtection="1">
      <alignment horizontal="center" vertical="center" shrinkToFit="1"/>
    </xf>
    <xf numFmtId="38" fontId="30" fillId="0" borderId="36" xfId="2" applyFont="1" applyFill="1" applyBorder="1" applyAlignment="1" applyProtection="1">
      <alignment horizontal="right" vertical="center" shrinkToFit="1"/>
    </xf>
    <xf numFmtId="38" fontId="31" fillId="0" borderId="37" xfId="2" applyFont="1" applyFill="1" applyBorder="1" applyAlignment="1" applyProtection="1">
      <alignment horizontal="right" vertical="center" shrinkToFit="1"/>
      <protection locked="0"/>
    </xf>
    <xf numFmtId="38" fontId="30" fillId="0" borderId="38" xfId="2" applyFont="1" applyFill="1" applyBorder="1" applyAlignment="1" applyProtection="1">
      <alignment horizontal="right" vertical="center" shrinkToFit="1"/>
    </xf>
    <xf numFmtId="38" fontId="30" fillId="0" borderId="39" xfId="2" applyFont="1" applyFill="1" applyBorder="1" applyAlignment="1" applyProtection="1">
      <alignment horizontal="right" vertical="center" shrinkToFit="1"/>
    </xf>
    <xf numFmtId="38" fontId="31" fillId="0" borderId="40" xfId="2" applyFont="1" applyFill="1" applyBorder="1" applyAlignment="1" applyProtection="1">
      <alignment horizontal="right" vertical="center" shrinkToFit="1"/>
      <protection locked="0"/>
    </xf>
    <xf numFmtId="38" fontId="31" fillId="0" borderId="41" xfId="2" applyFont="1" applyFill="1" applyBorder="1" applyAlignment="1" applyProtection="1">
      <alignment horizontal="right" vertical="center" shrinkToFit="1"/>
      <protection locked="0"/>
    </xf>
    <xf numFmtId="38" fontId="34" fillId="0" borderId="41" xfId="2" applyFont="1" applyFill="1" applyBorder="1" applyAlignment="1" applyProtection="1">
      <alignment horizontal="right" vertical="center" shrinkToFit="1"/>
    </xf>
    <xf numFmtId="38" fontId="34" fillId="0" borderId="42" xfId="2" applyFont="1" applyFill="1" applyBorder="1" applyAlignment="1" applyProtection="1">
      <alignment horizontal="right" vertical="center" shrinkToFit="1"/>
    </xf>
    <xf numFmtId="38" fontId="31" fillId="0" borderId="43" xfId="2" applyFont="1" applyFill="1" applyBorder="1" applyAlignment="1" applyProtection="1">
      <alignment horizontal="right" vertical="center" shrinkToFit="1"/>
      <protection locked="0"/>
    </xf>
    <xf numFmtId="38" fontId="34" fillId="0" borderId="37" xfId="2" applyFont="1" applyFill="1" applyBorder="1" applyAlignment="1" applyProtection="1">
      <alignment horizontal="right" vertical="center" shrinkToFit="1"/>
    </xf>
    <xf numFmtId="38" fontId="34" fillId="0" borderId="40" xfId="2" applyFont="1" applyFill="1" applyBorder="1" applyAlignment="1" applyProtection="1">
      <alignment horizontal="right" vertical="center" shrinkToFit="1"/>
    </xf>
    <xf numFmtId="38" fontId="31" fillId="0" borderId="44" xfId="2" applyFont="1" applyFill="1" applyBorder="1" applyAlignment="1" applyProtection="1">
      <alignment horizontal="right" vertical="center" shrinkToFit="1"/>
      <protection locked="0"/>
    </xf>
    <xf numFmtId="38" fontId="16" fillId="2" borderId="25" xfId="2" applyFont="1" applyFill="1" applyBorder="1" applyAlignment="1" applyProtection="1">
      <alignment horizontal="distributed" vertical="center" shrinkToFit="1"/>
    </xf>
    <xf numFmtId="38" fontId="16" fillId="2" borderId="21" xfId="2" applyFont="1" applyFill="1" applyBorder="1" applyAlignment="1" applyProtection="1">
      <alignment horizontal="distributed" vertical="center" shrinkToFit="1"/>
    </xf>
    <xf numFmtId="38" fontId="16" fillId="2" borderId="22" xfId="2" applyFont="1" applyFill="1" applyBorder="1" applyAlignment="1" applyProtection="1">
      <alignment horizontal="distributed" vertical="center" shrinkToFit="1"/>
    </xf>
    <xf numFmtId="38" fontId="16" fillId="2" borderId="28" xfId="2" applyFont="1" applyFill="1" applyBorder="1" applyAlignment="1" applyProtection="1">
      <alignment horizontal="distributed" vertical="center" shrinkToFit="1"/>
    </xf>
    <xf numFmtId="38" fontId="16" fillId="2" borderId="18" xfId="2" applyFont="1" applyFill="1" applyBorder="1" applyAlignment="1" applyProtection="1">
      <alignment horizontal="distributed" vertical="center" shrinkToFit="1"/>
    </xf>
    <xf numFmtId="38" fontId="16" fillId="2" borderId="45" xfId="2" applyFont="1" applyFill="1" applyBorder="1" applyAlignment="1" applyProtection="1">
      <alignment horizontal="distributed" vertical="center" shrinkToFit="1"/>
    </xf>
    <xf numFmtId="38" fontId="16" fillId="0" borderId="17" xfId="2" applyFont="1" applyFill="1" applyBorder="1" applyAlignment="1" applyProtection="1">
      <alignment horizontal="distributed" vertical="center" shrinkToFit="1"/>
    </xf>
    <xf numFmtId="38" fontId="16" fillId="2" borderId="24" xfId="2" applyFont="1" applyFill="1" applyBorder="1" applyAlignment="1" applyProtection="1">
      <alignment horizontal="distributed" vertical="center" shrinkToFit="1"/>
    </xf>
    <xf numFmtId="38" fontId="16" fillId="2" borderId="12" xfId="2" applyFont="1" applyFill="1" applyBorder="1" applyAlignment="1" applyProtection="1">
      <alignment horizontal="distributed" vertical="center" shrinkToFit="1"/>
    </xf>
    <xf numFmtId="38" fontId="16" fillId="2" borderId="26" xfId="2" applyFont="1" applyFill="1" applyBorder="1" applyAlignment="1" applyProtection="1">
      <alignment horizontal="distributed" vertical="center" shrinkToFit="1"/>
    </xf>
    <xf numFmtId="38" fontId="35" fillId="0" borderId="38" xfId="2" applyFont="1" applyFill="1" applyBorder="1" applyAlignment="1" applyProtection="1">
      <alignment horizontal="right" vertical="center" shrinkToFit="1"/>
    </xf>
    <xf numFmtId="38" fontId="35" fillId="0" borderId="39" xfId="2" applyFont="1" applyFill="1" applyBorder="1" applyAlignment="1" applyProtection="1">
      <alignment horizontal="right" vertical="center" shrinkToFit="1"/>
    </xf>
    <xf numFmtId="38" fontId="35" fillId="2" borderId="38" xfId="2" applyFont="1" applyFill="1" applyBorder="1" applyAlignment="1" applyProtection="1">
      <alignment horizontal="right" vertical="center" shrinkToFit="1"/>
    </xf>
    <xf numFmtId="38" fontId="35" fillId="2" borderId="39" xfId="2" applyFont="1" applyFill="1" applyBorder="1" applyAlignment="1" applyProtection="1">
      <alignment horizontal="right" vertical="center" shrinkToFit="1"/>
    </xf>
    <xf numFmtId="38" fontId="35" fillId="0" borderId="36" xfId="2" applyFont="1" applyFill="1" applyBorder="1" applyAlignment="1" applyProtection="1">
      <alignment horizontal="right" vertical="center" shrinkToFit="1"/>
    </xf>
    <xf numFmtId="38" fontId="35" fillId="2" borderId="46" xfId="2" applyFont="1" applyFill="1" applyBorder="1" applyAlignment="1" applyProtection="1">
      <alignment horizontal="right" vertical="center" shrinkToFit="1"/>
    </xf>
    <xf numFmtId="38" fontId="35" fillId="2" borderId="41" xfId="2" applyFont="1" applyFill="1" applyBorder="1" applyAlignment="1" applyProtection="1">
      <alignment horizontal="right" vertical="center" shrinkToFit="1"/>
    </xf>
    <xf numFmtId="38" fontId="35" fillId="2" borderId="42" xfId="2" applyFont="1" applyFill="1" applyBorder="1" applyAlignment="1" applyProtection="1">
      <alignment horizontal="right" vertical="center" shrinkToFit="1"/>
    </xf>
    <xf numFmtId="38" fontId="35" fillId="0" borderId="44" xfId="2" applyFont="1" applyFill="1" applyBorder="1" applyAlignment="1" applyProtection="1">
      <alignment horizontal="right" vertical="center" shrinkToFit="1"/>
    </xf>
    <xf numFmtId="38" fontId="35" fillId="2" borderId="43" xfId="2" applyFont="1" applyFill="1" applyBorder="1" applyAlignment="1" applyProtection="1">
      <alignment horizontal="right" vertical="center" shrinkToFit="1"/>
    </xf>
    <xf numFmtId="38" fontId="35" fillId="2" borderId="37" xfId="2" applyFont="1" applyFill="1" applyBorder="1" applyAlignment="1" applyProtection="1">
      <alignment horizontal="right" vertical="center" shrinkToFit="1"/>
    </xf>
    <xf numFmtId="38" fontId="35" fillId="2" borderId="40" xfId="2" applyFont="1" applyFill="1" applyBorder="1" applyAlignment="1" applyProtection="1">
      <alignment horizontal="right" vertical="center" shrinkToFit="1"/>
    </xf>
    <xf numFmtId="38" fontId="35" fillId="0" borderId="43" xfId="2" applyFont="1" applyFill="1" applyBorder="1" applyAlignment="1" applyProtection="1">
      <alignment horizontal="right" vertical="center" shrinkToFit="1"/>
    </xf>
    <xf numFmtId="38" fontId="38" fillId="0" borderId="0" xfId="2" applyFont="1" applyFill="1" applyAlignment="1" applyProtection="1">
      <alignment vertical="center" shrinkToFit="1"/>
    </xf>
    <xf numFmtId="38" fontId="24" fillId="0" borderId="0" xfId="2" applyFont="1" applyFill="1" applyAlignment="1" applyProtection="1">
      <alignment vertical="center" shrinkToFit="1"/>
    </xf>
    <xf numFmtId="38" fontId="16" fillId="2" borderId="21" xfId="2" applyFont="1" applyFill="1" applyBorder="1" applyAlignment="1" applyProtection="1">
      <alignment horizontal="center" vertical="center" shrinkToFit="1"/>
    </xf>
    <xf numFmtId="38" fontId="16" fillId="2" borderId="26" xfId="2" applyFont="1" applyFill="1" applyBorder="1" applyAlignment="1" applyProtection="1">
      <alignment horizontal="center" vertical="center" shrinkToFit="1"/>
    </xf>
    <xf numFmtId="38" fontId="16" fillId="2" borderId="12" xfId="2" applyFont="1" applyFill="1" applyBorder="1" applyAlignment="1" applyProtection="1">
      <alignment horizontal="center" vertical="center" shrinkToFit="1"/>
    </xf>
    <xf numFmtId="38" fontId="16" fillId="2" borderId="24" xfId="2" applyFont="1" applyFill="1" applyBorder="1" applyAlignment="1" applyProtection="1">
      <alignment horizontal="center" vertical="center" shrinkToFit="1"/>
    </xf>
    <xf numFmtId="38" fontId="16" fillId="2" borderId="25" xfId="2" applyFont="1" applyFill="1" applyBorder="1" applyAlignment="1" applyProtection="1">
      <alignment horizontal="center" vertical="center" shrinkToFit="1"/>
    </xf>
    <xf numFmtId="38" fontId="16" fillId="2" borderId="23" xfId="2" applyFont="1" applyFill="1" applyBorder="1" applyAlignment="1" applyProtection="1">
      <alignment horizontal="center" vertical="center" shrinkToFit="1"/>
    </xf>
    <xf numFmtId="38" fontId="35" fillId="2" borderId="46" xfId="2" applyFont="1" applyFill="1" applyBorder="1" applyAlignment="1" applyProtection="1">
      <alignment horizontal="center" vertical="center" shrinkToFit="1"/>
    </xf>
    <xf numFmtId="38" fontId="16" fillId="0" borderId="13" xfId="2" applyFont="1" applyFill="1" applyBorder="1" applyAlignment="1" applyProtection="1">
      <alignment horizontal="distributed" vertical="center" shrinkToFit="1"/>
    </xf>
    <xf numFmtId="38" fontId="16" fillId="2" borderId="16" xfId="2" applyFont="1" applyFill="1" applyBorder="1" applyAlignment="1" applyProtection="1">
      <alignment horizontal="distributed" vertical="center" shrinkToFit="1"/>
    </xf>
    <xf numFmtId="38" fontId="16" fillId="2" borderId="13" xfId="2" applyFont="1" applyFill="1" applyBorder="1" applyAlignment="1" applyProtection="1">
      <alignment horizontal="distributed" vertical="center" shrinkToFit="1"/>
    </xf>
    <xf numFmtId="38" fontId="16" fillId="2" borderId="0" xfId="2" applyFont="1" applyFill="1" applyBorder="1" applyAlignment="1" applyProtection="1">
      <alignment horizontal="distributed" vertical="center" shrinkToFit="1"/>
    </xf>
    <xf numFmtId="38" fontId="16" fillId="2" borderId="47" xfId="2" applyFont="1" applyFill="1" applyBorder="1" applyAlignment="1" applyProtection="1">
      <alignment horizontal="distributed" vertical="center" shrinkToFit="1"/>
    </xf>
    <xf numFmtId="38" fontId="16" fillId="2" borderId="17" xfId="2" applyFont="1" applyFill="1" applyBorder="1" applyAlignment="1" applyProtection="1">
      <alignment horizontal="distributed" vertical="center" shrinkToFit="1"/>
    </xf>
    <xf numFmtId="38" fontId="35" fillId="2" borderId="48" xfId="2" applyFont="1" applyFill="1" applyBorder="1" applyAlignment="1" applyProtection="1">
      <alignment horizontal="right" vertical="center" shrinkToFit="1"/>
    </xf>
    <xf numFmtId="38" fontId="35" fillId="0" borderId="14" xfId="2" applyFont="1" applyFill="1" applyBorder="1" applyAlignment="1" applyProtection="1">
      <alignment horizontal="right" vertical="center" shrinkToFit="1"/>
    </xf>
    <xf numFmtId="38" fontId="35" fillId="0" borderId="49" xfId="2" applyFont="1" applyFill="1" applyBorder="1" applyAlignment="1" applyProtection="1">
      <alignment horizontal="right" vertical="center" shrinkToFit="1"/>
    </xf>
    <xf numFmtId="38" fontId="35" fillId="0" borderId="36" xfId="2" applyFont="1" applyFill="1" applyBorder="1" applyAlignment="1" applyProtection="1">
      <alignment vertical="center" shrinkToFit="1"/>
    </xf>
    <xf numFmtId="38" fontId="35" fillId="0" borderId="18" xfId="2" applyFont="1" applyFill="1" applyBorder="1" applyAlignment="1" applyProtection="1">
      <alignment horizontal="right" vertical="center" shrinkToFit="1"/>
    </xf>
    <xf numFmtId="38" fontId="35" fillId="2" borderId="45" xfId="2" applyFont="1" applyFill="1" applyBorder="1" applyAlignment="1" applyProtection="1">
      <alignment horizontal="right" vertical="center" shrinkToFit="1"/>
    </xf>
    <xf numFmtId="38" fontId="35" fillId="2" borderId="18" xfId="2" applyFont="1" applyFill="1" applyBorder="1" applyAlignment="1" applyProtection="1">
      <alignment horizontal="right" vertical="center" shrinkToFit="1"/>
    </xf>
    <xf numFmtId="38" fontId="35" fillId="2" borderId="0" xfId="2" applyFont="1" applyFill="1" applyBorder="1" applyAlignment="1" applyProtection="1">
      <alignment horizontal="right" vertical="center" shrinkToFit="1"/>
    </xf>
    <xf numFmtId="38" fontId="35" fillId="2" borderId="50" xfId="2" applyFont="1" applyFill="1" applyBorder="1" applyAlignment="1" applyProtection="1">
      <alignment horizontal="right" vertical="center" shrinkToFit="1"/>
    </xf>
    <xf numFmtId="38" fontId="35" fillId="0" borderId="51" xfId="2" applyFont="1" applyFill="1" applyBorder="1" applyAlignment="1" applyProtection="1">
      <alignment horizontal="right" vertical="center" shrinkToFit="1"/>
    </xf>
    <xf numFmtId="38" fontId="35" fillId="0" borderId="1" xfId="2" applyFont="1" applyFill="1" applyBorder="1" applyAlignment="1" applyProtection="1">
      <alignment horizontal="right" vertical="center" shrinkToFit="1"/>
    </xf>
    <xf numFmtId="38" fontId="35" fillId="2" borderId="2" xfId="2" applyFont="1" applyFill="1" applyBorder="1" applyAlignment="1" applyProtection="1">
      <alignment horizontal="right" vertical="center" shrinkToFit="1"/>
    </xf>
    <xf numFmtId="38" fontId="35" fillId="2" borderId="47" xfId="2" applyFont="1" applyFill="1" applyBorder="1" applyAlignment="1" applyProtection="1">
      <alignment horizontal="right" vertical="center" shrinkToFit="1"/>
    </xf>
    <xf numFmtId="38" fontId="35" fillId="0" borderId="20" xfId="2" applyFont="1" applyFill="1" applyBorder="1" applyAlignment="1" applyProtection="1">
      <alignment horizontal="right" vertical="center" shrinkToFit="1"/>
    </xf>
    <xf numFmtId="38" fontId="35" fillId="0" borderId="0" xfId="2" applyFont="1" applyFill="1" applyBorder="1" applyAlignment="1" applyProtection="1">
      <alignment horizontal="right" vertical="center" shrinkToFit="1"/>
    </xf>
    <xf numFmtId="38" fontId="35" fillId="2" borderId="52" xfId="2" applyFont="1" applyFill="1" applyBorder="1" applyAlignment="1" applyProtection="1">
      <alignment horizontal="right" vertical="center" shrinkToFit="1"/>
    </xf>
    <xf numFmtId="38" fontId="35" fillId="2" borderId="1" xfId="2" applyFont="1" applyFill="1" applyBorder="1" applyAlignment="1" applyProtection="1">
      <alignment horizontal="right" vertical="center" shrinkToFit="1"/>
    </xf>
    <xf numFmtId="38" fontId="35" fillId="2" borderId="53" xfId="2" applyFont="1" applyFill="1" applyBorder="1" applyAlignment="1" applyProtection="1">
      <alignment horizontal="right" vertical="center" shrinkToFit="1"/>
    </xf>
    <xf numFmtId="38" fontId="35" fillId="0" borderId="37" xfId="2" applyFont="1" applyFill="1" applyBorder="1" applyAlignment="1" applyProtection="1">
      <alignment horizontal="right" vertical="center" shrinkToFit="1"/>
    </xf>
    <xf numFmtId="38" fontId="35" fillId="0" borderId="54" xfId="2" applyFont="1" applyFill="1" applyBorder="1" applyAlignment="1" applyProtection="1">
      <alignment horizontal="right" vertical="center" shrinkToFit="1"/>
    </xf>
    <xf numFmtId="38" fontId="35" fillId="0" borderId="55" xfId="2" applyFont="1" applyFill="1" applyBorder="1" applyAlignment="1" applyProtection="1">
      <alignment horizontal="right" vertical="center" shrinkToFit="1"/>
    </xf>
    <xf numFmtId="38" fontId="16" fillId="2" borderId="12" xfId="2" applyFont="1" applyFill="1" applyBorder="1" applyAlignment="1" applyProtection="1">
      <alignment horizontal="distributed" vertical="center" wrapText="1" shrinkToFit="1"/>
    </xf>
    <xf numFmtId="38" fontId="16" fillId="0" borderId="56" xfId="2" applyFont="1" applyFill="1" applyBorder="1" applyAlignment="1" applyProtection="1">
      <alignment horizontal="distributed" vertical="center" shrinkToFit="1"/>
    </xf>
    <xf numFmtId="38" fontId="16" fillId="0" borderId="57" xfId="2" applyFont="1" applyFill="1" applyBorder="1" applyAlignment="1" applyProtection="1">
      <alignment horizontal="distributed" vertical="center" shrinkToFit="1"/>
    </xf>
    <xf numFmtId="38" fontId="16" fillId="2" borderId="23" xfId="2" applyFont="1" applyFill="1" applyBorder="1" applyAlignment="1" applyProtection="1">
      <alignment horizontal="distributed" vertical="center" wrapText="1" shrinkToFit="1"/>
    </xf>
    <xf numFmtId="38" fontId="35" fillId="2" borderId="7" xfId="2" applyFont="1" applyFill="1" applyBorder="1" applyAlignment="1" applyProtection="1">
      <alignment horizontal="right" vertical="center" shrinkToFit="1"/>
    </xf>
    <xf numFmtId="38" fontId="16" fillId="0" borderId="21" xfId="2" applyFont="1" applyFill="1" applyBorder="1" applyAlignment="1" applyProtection="1">
      <alignment horizontal="distributed" vertical="center" wrapText="1" shrinkToFit="1"/>
    </xf>
    <xf numFmtId="38" fontId="35" fillId="0" borderId="43" xfId="2" applyFont="1" applyFill="1" applyBorder="1" applyAlignment="1" applyProtection="1">
      <alignment vertical="center" shrinkToFit="1"/>
    </xf>
    <xf numFmtId="38" fontId="35" fillId="2" borderId="50" xfId="2" applyFont="1" applyFill="1" applyBorder="1" applyAlignment="1" applyProtection="1">
      <alignment horizontal="center" vertical="center" shrinkToFit="1"/>
    </xf>
    <xf numFmtId="38" fontId="38" fillId="2" borderId="0" xfId="2" applyFont="1" applyFill="1" applyAlignment="1" applyProtection="1">
      <alignment vertical="center" shrinkToFit="1"/>
    </xf>
    <xf numFmtId="38" fontId="24" fillId="2" borderId="0" xfId="2" applyFont="1" applyFill="1" applyAlignment="1" applyProtection="1">
      <alignment vertical="center" shrinkToFit="1"/>
    </xf>
    <xf numFmtId="38" fontId="23" fillId="2" borderId="2" xfId="2" applyFont="1" applyFill="1" applyBorder="1" applyAlignment="1" applyProtection="1">
      <alignment horizontal="center" vertical="center" shrinkToFit="1"/>
    </xf>
    <xf numFmtId="38" fontId="23" fillId="2" borderId="58" xfId="2" applyFont="1" applyFill="1" applyBorder="1" applyAlignment="1" applyProtection="1">
      <alignment horizontal="distributed" vertical="center" shrinkToFit="1"/>
    </xf>
    <xf numFmtId="38" fontId="23" fillId="2" borderId="59" xfId="2" applyFont="1" applyFill="1" applyBorder="1" applyAlignment="1" applyProtection="1">
      <alignment horizontal="distributed" vertical="center" shrinkToFit="1"/>
    </xf>
    <xf numFmtId="38" fontId="23" fillId="0" borderId="14" xfId="2" applyFont="1" applyFill="1" applyBorder="1" applyAlignment="1" applyProtection="1">
      <alignment horizontal="center" vertical="center" shrinkToFit="1"/>
    </xf>
    <xf numFmtId="38" fontId="35" fillId="0" borderId="24" xfId="2" applyFont="1" applyFill="1" applyBorder="1" applyAlignment="1" applyProtection="1">
      <alignment horizontal="distributed" vertical="center" shrinkToFit="1"/>
    </xf>
    <xf numFmtId="38" fontId="24" fillId="0" borderId="25" xfId="2" applyFont="1" applyFill="1" applyBorder="1" applyAlignment="1" applyProtection="1">
      <alignment vertical="center" shrinkToFit="1"/>
    </xf>
    <xf numFmtId="38" fontId="24" fillId="0" borderId="24" xfId="2" applyFont="1" applyFill="1" applyBorder="1" applyAlignment="1" applyProtection="1">
      <alignment horizontal="distributed" vertical="center" shrinkToFit="1"/>
    </xf>
    <xf numFmtId="38" fontId="23" fillId="0" borderId="56" xfId="2" applyFont="1" applyFill="1" applyBorder="1" applyAlignment="1" applyProtection="1">
      <alignment horizontal="distributed" vertical="center" shrinkToFit="1"/>
    </xf>
    <xf numFmtId="38" fontId="23" fillId="0" borderId="57" xfId="2" applyFont="1" applyFill="1" applyBorder="1" applyAlignment="1" applyProtection="1">
      <alignment horizontal="distributed" vertical="center" shrinkToFit="1"/>
    </xf>
    <xf numFmtId="38" fontId="39" fillId="0" borderId="0" xfId="2" applyFont="1" applyFill="1" applyAlignment="1" applyProtection="1">
      <alignment vertical="center" shrinkToFit="1"/>
    </xf>
    <xf numFmtId="38" fontId="31" fillId="0" borderId="18" xfId="2" applyFont="1" applyFill="1" applyBorder="1" applyAlignment="1" applyProtection="1">
      <alignment horizontal="right" vertical="center" shrinkToFit="1"/>
      <protection locked="0"/>
    </xf>
    <xf numFmtId="38" fontId="31" fillId="0" borderId="46" xfId="2" applyFont="1" applyFill="1" applyBorder="1" applyAlignment="1" applyProtection="1">
      <alignment horizontal="right" vertical="center" shrinkToFit="1"/>
      <protection locked="0"/>
    </xf>
    <xf numFmtId="38" fontId="34" fillId="0" borderId="18" xfId="2" applyFont="1" applyFill="1" applyBorder="1" applyAlignment="1" applyProtection="1">
      <alignment horizontal="right" vertical="center" shrinkToFit="1"/>
    </xf>
    <xf numFmtId="38" fontId="6" fillId="0" borderId="45" xfId="2" applyFont="1" applyFill="1" applyBorder="1" applyAlignment="1" applyProtection="1">
      <alignment horizontal="left" vertical="center" shrinkToFit="1"/>
    </xf>
    <xf numFmtId="38" fontId="30" fillId="0" borderId="42" xfId="2" applyFont="1" applyFill="1" applyBorder="1" applyAlignment="1" applyProtection="1">
      <alignment horizontal="right" vertical="center" shrinkToFit="1"/>
    </xf>
    <xf numFmtId="38" fontId="16" fillId="2" borderId="60" xfId="2" applyFont="1" applyFill="1" applyBorder="1" applyAlignment="1" applyProtection="1">
      <alignment horizontal="distributed" vertical="center" shrinkToFit="1"/>
    </xf>
    <xf numFmtId="38" fontId="23" fillId="0" borderId="21" xfId="2" applyFont="1" applyFill="1" applyBorder="1" applyAlignment="1" applyProtection="1">
      <alignment horizontal="center" vertical="center" shrinkToFit="1"/>
    </xf>
    <xf numFmtId="38" fontId="30" fillId="2" borderId="41" xfId="2" applyFont="1" applyFill="1" applyBorder="1" applyAlignment="1" applyProtection="1">
      <alignment horizontal="right" vertical="center" shrinkToFit="1"/>
    </xf>
    <xf numFmtId="38" fontId="30" fillId="2" borderId="42" xfId="2" applyFont="1" applyFill="1" applyBorder="1" applyAlignment="1" applyProtection="1">
      <alignment horizontal="right" vertical="center" shrinkToFit="1"/>
    </xf>
    <xf numFmtId="38" fontId="31" fillId="0" borderId="42" xfId="2" applyFont="1" applyFill="1" applyBorder="1" applyAlignment="1" applyProtection="1">
      <alignment horizontal="right" vertical="center" shrinkToFit="1"/>
      <protection locked="0"/>
    </xf>
    <xf numFmtId="38" fontId="30" fillId="2" borderId="2" xfId="2" applyFont="1" applyFill="1" applyBorder="1" applyAlignment="1" applyProtection="1">
      <alignment vertical="center" shrinkToFit="1"/>
    </xf>
    <xf numFmtId="38" fontId="30" fillId="2" borderId="36" xfId="2" applyFont="1" applyFill="1" applyBorder="1" applyAlignment="1" applyProtection="1">
      <alignment horizontal="right" vertical="center" shrinkToFit="1"/>
    </xf>
    <xf numFmtId="38" fontId="30" fillId="2" borderId="38" xfId="2" applyFont="1" applyFill="1" applyBorder="1" applyAlignment="1" applyProtection="1">
      <alignment horizontal="right" vertical="center" shrinkToFit="1"/>
    </xf>
    <xf numFmtId="38" fontId="30" fillId="2" borderId="39" xfId="2" applyFont="1" applyFill="1" applyBorder="1" applyAlignment="1" applyProtection="1">
      <alignment horizontal="right" vertical="center" shrinkToFit="1"/>
    </xf>
    <xf numFmtId="38" fontId="30" fillId="0" borderId="2" xfId="2" applyFont="1" applyFill="1" applyBorder="1" applyAlignment="1" applyProtection="1">
      <alignment vertical="center" shrinkToFit="1"/>
    </xf>
    <xf numFmtId="38" fontId="40" fillId="0" borderId="42" xfId="2" applyFont="1" applyFill="1" applyBorder="1" applyAlignment="1" applyProtection="1">
      <alignment horizontal="right" vertical="center" shrinkToFit="1"/>
    </xf>
    <xf numFmtId="38" fontId="30" fillId="0" borderId="1" xfId="2" applyFont="1" applyFill="1" applyBorder="1" applyAlignment="1" applyProtection="1">
      <alignment vertical="center" shrinkToFit="1"/>
    </xf>
    <xf numFmtId="38" fontId="34" fillId="0" borderId="61" xfId="2" applyFont="1" applyFill="1" applyBorder="1" applyAlignment="1" applyProtection="1">
      <alignment horizontal="right" vertical="center" shrinkToFit="1"/>
    </xf>
    <xf numFmtId="38" fontId="31" fillId="2" borderId="41" xfId="2" applyFont="1" applyFill="1" applyBorder="1" applyAlignment="1" applyProtection="1">
      <alignment horizontal="right" vertical="center" shrinkToFit="1"/>
    </xf>
    <xf numFmtId="38" fontId="31" fillId="2" borderId="42" xfId="2" applyFont="1" applyFill="1" applyBorder="1" applyAlignment="1" applyProtection="1">
      <alignment horizontal="right" vertical="center" shrinkToFit="1"/>
    </xf>
    <xf numFmtId="38" fontId="31" fillId="0" borderId="61" xfId="2" applyFont="1" applyFill="1" applyBorder="1" applyAlignment="1" applyProtection="1">
      <alignment horizontal="right" vertical="center" shrinkToFit="1"/>
      <protection locked="0"/>
    </xf>
    <xf numFmtId="38" fontId="31" fillId="0" borderId="41" xfId="2" applyFont="1" applyFill="1" applyBorder="1" applyAlignment="1" applyProtection="1">
      <alignment horizontal="right" vertical="center" shrinkToFit="1"/>
    </xf>
    <xf numFmtId="38" fontId="31" fillId="0" borderId="41" xfId="2" applyFont="1" applyFill="1" applyBorder="1" applyAlignment="1" applyProtection="1">
      <alignment horizontal="center" vertical="center" shrinkToFit="1"/>
    </xf>
    <xf numFmtId="38" fontId="31" fillId="0" borderId="42" xfId="2" applyFont="1" applyFill="1" applyBorder="1" applyAlignment="1" applyProtection="1">
      <alignment horizontal="right" vertical="center" shrinkToFit="1"/>
    </xf>
    <xf numFmtId="38" fontId="30" fillId="0" borderId="44" xfId="2" applyFont="1" applyFill="1" applyBorder="1" applyAlignment="1" applyProtection="1">
      <alignment horizontal="right" vertical="center" shrinkToFit="1"/>
    </xf>
    <xf numFmtId="38" fontId="31" fillId="0" borderId="52" xfId="2" applyFont="1" applyFill="1" applyBorder="1" applyAlignment="1" applyProtection="1">
      <alignment horizontal="right" vertical="center" shrinkToFit="1"/>
      <protection locked="0"/>
    </xf>
    <xf numFmtId="38" fontId="31" fillId="0" borderId="37" xfId="2" applyFont="1" applyFill="1" applyBorder="1" applyAlignment="1" applyProtection="1">
      <alignment horizontal="right" vertical="center" shrinkToFit="1"/>
    </xf>
    <xf numFmtId="38" fontId="31" fillId="0" borderId="40" xfId="2" applyFont="1" applyFill="1" applyBorder="1" applyAlignment="1" applyProtection="1">
      <alignment horizontal="right" vertical="center" shrinkToFit="1"/>
    </xf>
    <xf numFmtId="38" fontId="30" fillId="2" borderId="36" xfId="2" applyFont="1" applyFill="1" applyBorder="1" applyAlignment="1" applyProtection="1">
      <alignment horizontal="center" vertical="center" shrinkToFit="1"/>
    </xf>
    <xf numFmtId="38" fontId="34" fillId="0" borderId="43" xfId="2" applyFont="1" applyFill="1" applyBorder="1" applyAlignment="1" applyProtection="1">
      <alignment horizontal="center" vertical="center" shrinkToFit="1"/>
    </xf>
    <xf numFmtId="38" fontId="30" fillId="2" borderId="38" xfId="2" applyFont="1" applyFill="1" applyBorder="1" applyAlignment="1" applyProtection="1">
      <alignment horizontal="center" vertical="center" shrinkToFit="1"/>
    </xf>
    <xf numFmtId="38" fontId="30" fillId="2" borderId="39" xfId="2" applyFont="1" applyFill="1" applyBorder="1" applyAlignment="1" applyProtection="1">
      <alignment horizontal="center" vertical="center" shrinkToFit="1"/>
    </xf>
    <xf numFmtId="38" fontId="30" fillId="2" borderId="43" xfId="2" applyFont="1" applyFill="1" applyBorder="1" applyAlignment="1" applyProtection="1">
      <alignment horizontal="right" vertical="center" shrinkToFit="1"/>
    </xf>
    <xf numFmtId="38" fontId="30" fillId="2" borderId="37" xfId="2" applyFont="1" applyFill="1" applyBorder="1" applyAlignment="1" applyProtection="1">
      <alignment horizontal="right" vertical="center" shrinkToFit="1"/>
    </xf>
    <xf numFmtId="38" fontId="30" fillId="2" borderId="40" xfId="2" applyFont="1" applyFill="1" applyBorder="1" applyAlignment="1" applyProtection="1">
      <alignment horizontal="right" vertical="center" shrinkToFit="1"/>
    </xf>
    <xf numFmtId="38" fontId="40" fillId="0" borderId="40" xfId="2" applyFont="1" applyFill="1" applyBorder="1" applyAlignment="1" applyProtection="1">
      <alignment horizontal="right" vertical="center" shrinkToFit="1"/>
    </xf>
    <xf numFmtId="38" fontId="34" fillId="0" borderId="44" xfId="2" applyFont="1" applyFill="1" applyBorder="1" applyAlignment="1" applyProtection="1">
      <alignment horizontal="center" vertical="center" shrinkToFit="1"/>
    </xf>
    <xf numFmtId="38" fontId="31" fillId="2" borderId="42" xfId="2" applyFont="1" applyFill="1" applyBorder="1" applyAlignment="1" applyProtection="1">
      <alignment horizontal="center" vertical="center" shrinkToFit="1"/>
    </xf>
    <xf numFmtId="38" fontId="30" fillId="2" borderId="44" xfId="2" applyFont="1" applyFill="1" applyBorder="1" applyAlignment="1" applyProtection="1">
      <alignment horizontal="right" vertical="center" shrinkToFit="1"/>
    </xf>
    <xf numFmtId="38" fontId="31" fillId="0" borderId="42" xfId="2" applyFont="1" applyFill="1" applyBorder="1" applyAlignment="1" applyProtection="1">
      <alignment horizontal="center" vertical="center" shrinkToFit="1"/>
    </xf>
    <xf numFmtId="38" fontId="40" fillId="0" borderId="41" xfId="2" applyFont="1" applyFill="1" applyBorder="1" applyAlignment="1" applyProtection="1">
      <alignment horizontal="right" vertical="center" shrinkToFit="1"/>
    </xf>
    <xf numFmtId="38" fontId="28" fillId="0" borderId="0" xfId="2" applyFont="1" applyAlignment="1" applyProtection="1"/>
    <xf numFmtId="38" fontId="28" fillId="0" borderId="0" xfId="2" applyFont="1" applyAlignment="1" applyProtection="1">
      <alignment horizontal="distributed" shrinkToFit="1"/>
    </xf>
    <xf numFmtId="38" fontId="16" fillId="0" borderId="12" xfId="2" applyFont="1" applyFill="1" applyBorder="1" applyAlignment="1" applyProtection="1">
      <alignment horizontal="center" vertical="center" shrinkToFit="1"/>
    </xf>
    <xf numFmtId="38" fontId="30" fillId="0" borderId="49" xfId="2" applyFont="1" applyFill="1" applyBorder="1" applyAlignment="1" applyProtection="1">
      <alignment horizontal="right" vertical="center" shrinkToFit="1"/>
    </xf>
    <xf numFmtId="38" fontId="34" fillId="0" borderId="0" xfId="2" applyFont="1" applyFill="1" applyBorder="1" applyAlignment="1" applyProtection="1">
      <alignment horizontal="right" vertical="center" shrinkToFit="1"/>
    </xf>
    <xf numFmtId="38" fontId="23" fillId="0" borderId="26" xfId="2" applyFont="1" applyFill="1" applyBorder="1" applyAlignment="1" applyProtection="1">
      <alignment horizontal="center" vertical="center" shrinkToFit="1"/>
    </xf>
    <xf numFmtId="38" fontId="30" fillId="0" borderId="48" xfId="2" applyFont="1" applyFill="1" applyBorder="1" applyAlignment="1" applyProtection="1">
      <alignment horizontal="right" vertical="center" shrinkToFit="1"/>
    </xf>
    <xf numFmtId="38" fontId="30" fillId="2" borderId="49" xfId="2" applyFont="1" applyFill="1" applyBorder="1" applyAlignment="1" applyProtection="1">
      <alignment horizontal="right" vertical="center" shrinkToFit="1"/>
    </xf>
    <xf numFmtId="38" fontId="31" fillId="0" borderId="0" xfId="2" applyFont="1" applyFill="1" applyBorder="1" applyAlignment="1" applyProtection="1">
      <alignment horizontal="right" vertical="center" shrinkToFit="1"/>
      <protection locked="0"/>
    </xf>
    <xf numFmtId="38" fontId="30" fillId="2" borderId="48" xfId="2" applyFont="1" applyFill="1" applyBorder="1" applyAlignment="1" applyProtection="1">
      <alignment horizontal="right" vertical="center" shrinkToFit="1"/>
    </xf>
    <xf numFmtId="38" fontId="31" fillId="0" borderId="47" xfId="2" applyFont="1" applyFill="1" applyBorder="1" applyAlignment="1" applyProtection="1">
      <alignment horizontal="right" vertical="center" shrinkToFit="1"/>
      <protection locked="0"/>
    </xf>
    <xf numFmtId="38" fontId="31" fillId="0" borderId="0" xfId="2" applyFont="1" applyFill="1" applyBorder="1" applyAlignment="1" applyProtection="1">
      <alignment horizontal="right" vertical="center" shrinkToFit="1"/>
    </xf>
    <xf numFmtId="38" fontId="30" fillId="0" borderId="14" xfId="2" applyFont="1" applyFill="1" applyBorder="1" applyAlignment="1" applyProtection="1">
      <alignment horizontal="right" vertical="center" shrinkToFit="1"/>
    </xf>
    <xf numFmtId="38" fontId="40" fillId="0" borderId="0" xfId="2" applyFont="1" applyFill="1" applyBorder="1" applyAlignment="1" applyProtection="1">
      <alignment horizontal="right" vertical="center" shrinkToFit="1"/>
    </xf>
    <xf numFmtId="38" fontId="32" fillId="0" borderId="1" xfId="2" applyFont="1" applyFill="1" applyBorder="1" applyAlignment="1" applyProtection="1">
      <alignment horizontal="right" vertical="center" shrinkToFit="1"/>
    </xf>
    <xf numFmtId="38" fontId="28" fillId="0" borderId="0" xfId="2" applyFont="1" applyFill="1" applyBorder="1" applyAlignment="1" applyProtection="1">
      <alignment horizontal="center" vertical="center" shrinkToFit="1"/>
    </xf>
    <xf numFmtId="38" fontId="32" fillId="0" borderId="49" xfId="2" applyFont="1" applyFill="1" applyBorder="1" applyAlignment="1" applyProtection="1">
      <alignment horizontal="right" vertical="center" shrinkToFit="1"/>
    </xf>
    <xf numFmtId="38" fontId="33" fillId="0" borderId="0" xfId="2" applyFont="1" applyFill="1" applyBorder="1" applyAlignment="1" applyProtection="1">
      <alignment horizontal="right" vertical="center" shrinkToFit="1"/>
    </xf>
    <xf numFmtId="38" fontId="28" fillId="0" borderId="16" xfId="2" applyFont="1" applyFill="1" applyBorder="1" applyAlignment="1" applyProtection="1">
      <alignment horizontal="center" vertical="center" shrinkToFit="1"/>
    </xf>
    <xf numFmtId="38" fontId="28" fillId="0" borderId="59" xfId="2" applyFont="1" applyFill="1" applyBorder="1" applyAlignment="1" applyProtection="1">
      <alignment horizontal="center" vertical="center" shrinkToFit="1"/>
    </xf>
    <xf numFmtId="38" fontId="32" fillId="0" borderId="49" xfId="2" applyFont="1" applyFill="1" applyBorder="1" applyAlignment="1" applyProtection="1">
      <alignment vertical="center" shrinkToFit="1"/>
    </xf>
    <xf numFmtId="38" fontId="33" fillId="0" borderId="62" xfId="2" applyFont="1" applyFill="1" applyBorder="1" applyAlignment="1" applyProtection="1">
      <alignment vertical="center" shrinkToFit="1"/>
    </xf>
    <xf numFmtId="38" fontId="32" fillId="0" borderId="62" xfId="2" applyFont="1" applyFill="1" applyBorder="1" applyAlignment="1" applyProtection="1">
      <alignment horizontal="right" vertical="center" shrinkToFit="1"/>
    </xf>
    <xf numFmtId="38" fontId="32" fillId="0" borderId="0" xfId="2" applyFont="1" applyFill="1" applyBorder="1" applyAlignment="1" applyProtection="1">
      <alignment horizontal="right" vertical="center" shrinkToFit="1"/>
    </xf>
    <xf numFmtId="38" fontId="33" fillId="0" borderId="62" xfId="2" applyFont="1" applyFill="1" applyBorder="1" applyAlignment="1" applyProtection="1">
      <alignment horizontal="right" vertical="center" shrinkToFit="1"/>
    </xf>
    <xf numFmtId="38" fontId="33" fillId="0" borderId="1" xfId="2" applyFont="1" applyFill="1" applyBorder="1" applyAlignment="1" applyProtection="1">
      <alignment horizontal="right" vertical="center" shrinkToFit="1"/>
    </xf>
    <xf numFmtId="38" fontId="32" fillId="0" borderId="59" xfId="2" applyFont="1" applyFill="1" applyBorder="1" applyAlignment="1" applyProtection="1">
      <alignment horizontal="right" vertical="center" shrinkToFit="1"/>
    </xf>
    <xf numFmtId="38" fontId="30" fillId="0" borderId="1" xfId="2" applyFont="1" applyFill="1" applyBorder="1" applyAlignment="1" applyProtection="1">
      <alignment horizontal="right" vertical="center" shrinkToFit="1"/>
    </xf>
    <xf numFmtId="38" fontId="29" fillId="0" borderId="0" xfId="2" applyFont="1" applyFill="1" applyBorder="1" applyAlignment="1" applyProtection="1">
      <alignment horizontal="center" vertical="center" shrinkToFit="1"/>
    </xf>
    <xf numFmtId="38" fontId="29" fillId="0" borderId="28" xfId="2" applyFont="1" applyFill="1" applyBorder="1" applyAlignment="1" applyProtection="1">
      <alignment horizontal="center" vertical="center" shrinkToFit="1"/>
    </xf>
    <xf numFmtId="38" fontId="30" fillId="0" borderId="49" xfId="2" applyFont="1" applyFill="1" applyBorder="1" applyAlignment="1" applyProtection="1">
      <alignment vertical="center" shrinkToFit="1"/>
    </xf>
    <xf numFmtId="38" fontId="40" fillId="0" borderId="42" xfId="2" applyFont="1" applyFill="1" applyBorder="1" applyAlignment="1" applyProtection="1">
      <alignment vertical="center" shrinkToFit="1"/>
    </xf>
    <xf numFmtId="38" fontId="29" fillId="0" borderId="45" xfId="2" applyFont="1" applyFill="1" applyBorder="1" applyAlignment="1" applyProtection="1">
      <alignment horizontal="center" vertical="center" shrinkToFit="1"/>
    </xf>
    <xf numFmtId="38" fontId="40" fillId="0" borderId="62" xfId="2" applyFont="1" applyFill="1" applyBorder="1" applyAlignment="1" applyProtection="1">
      <alignment horizontal="right" vertical="center" shrinkToFit="1"/>
    </xf>
    <xf numFmtId="38" fontId="29" fillId="0" borderId="16" xfId="2" applyFont="1" applyFill="1" applyBorder="1" applyAlignment="1" applyProtection="1">
      <alignment horizontal="center" vertical="center" shrinkToFit="1"/>
    </xf>
    <xf numFmtId="38" fontId="40" fillId="0" borderId="1" xfId="2" applyFont="1" applyFill="1" applyBorder="1" applyAlignment="1" applyProtection="1">
      <alignment horizontal="right" vertical="center" shrinkToFit="1"/>
    </xf>
    <xf numFmtId="38" fontId="30" fillId="2" borderId="49" xfId="2" applyFont="1" applyFill="1" applyBorder="1" applyAlignment="1" applyProtection="1">
      <alignment vertical="center" shrinkToFit="1"/>
    </xf>
    <xf numFmtId="38" fontId="30" fillId="2" borderId="38" xfId="2" applyFont="1" applyFill="1" applyBorder="1" applyAlignment="1" applyProtection="1">
      <alignment vertical="center" shrinkToFit="1"/>
    </xf>
    <xf numFmtId="38" fontId="30" fillId="2" borderId="48" xfId="2" applyFont="1" applyFill="1" applyBorder="1" applyAlignment="1" applyProtection="1">
      <alignment vertical="center" shrinkToFit="1"/>
    </xf>
    <xf numFmtId="38" fontId="30" fillId="2" borderId="63" xfId="2" applyFont="1" applyFill="1" applyBorder="1" applyAlignment="1" applyProtection="1">
      <alignment vertical="center" shrinkToFit="1"/>
    </xf>
    <xf numFmtId="38" fontId="30" fillId="0" borderId="36" xfId="2" applyFont="1" applyFill="1" applyBorder="1" applyAlignment="1" applyProtection="1">
      <alignment vertical="center" shrinkToFit="1"/>
    </xf>
    <xf numFmtId="38" fontId="30" fillId="0" borderId="44" xfId="2" applyFont="1" applyFill="1" applyBorder="1" applyAlignment="1" applyProtection="1">
      <alignment vertical="center" shrinkToFit="1"/>
    </xf>
    <xf numFmtId="38" fontId="30" fillId="0" borderId="27" xfId="2" applyFont="1" applyFill="1" applyBorder="1" applyAlignment="1" applyProtection="1">
      <alignment vertical="center" shrinkToFit="1"/>
    </xf>
    <xf numFmtId="38" fontId="31" fillId="0" borderId="62" xfId="2" applyFont="1" applyFill="1" applyBorder="1" applyAlignment="1" applyProtection="1">
      <alignment horizontal="right" vertical="center" shrinkToFit="1"/>
      <protection locked="0"/>
    </xf>
    <xf numFmtId="38" fontId="31" fillId="0" borderId="64" xfId="2" applyFont="1" applyFill="1" applyBorder="1" applyAlignment="1" applyProtection="1">
      <alignment horizontal="right" vertical="center" shrinkToFit="1"/>
      <protection locked="0"/>
    </xf>
    <xf numFmtId="38" fontId="34" fillId="0" borderId="1" xfId="2" applyFont="1" applyFill="1" applyBorder="1" applyAlignment="1" applyProtection="1">
      <alignment horizontal="right" vertical="center" shrinkToFit="1"/>
    </xf>
    <xf numFmtId="38" fontId="31" fillId="0" borderId="9" xfId="2" applyFont="1" applyFill="1" applyBorder="1" applyAlignment="1" applyProtection="1">
      <alignment horizontal="right" vertical="center" shrinkToFit="1"/>
      <protection locked="0"/>
    </xf>
    <xf numFmtId="38" fontId="31" fillId="0" borderId="1" xfId="2" applyFont="1" applyFill="1" applyBorder="1" applyAlignment="1" applyProtection="1">
      <alignment horizontal="right" vertical="center" shrinkToFit="1"/>
      <protection locked="0"/>
    </xf>
    <xf numFmtId="38" fontId="30" fillId="2" borderId="63" xfId="2" applyFont="1" applyFill="1" applyBorder="1" applyAlignment="1" applyProtection="1">
      <alignment horizontal="right" vertical="center" shrinkToFit="1"/>
    </xf>
    <xf numFmtId="38" fontId="30" fillId="0" borderId="27" xfId="2" applyFont="1" applyFill="1" applyBorder="1" applyAlignment="1" applyProtection="1">
      <alignment horizontal="right" vertical="center" shrinkToFit="1"/>
    </xf>
    <xf numFmtId="38" fontId="16" fillId="2" borderId="18" xfId="2" applyFont="1" applyFill="1" applyBorder="1" applyAlignment="1" applyProtection="1">
      <alignment vertical="center" shrinkToFit="1"/>
    </xf>
    <xf numFmtId="38" fontId="30" fillId="0" borderId="65" xfId="2" applyFont="1" applyFill="1" applyBorder="1" applyAlignment="1" applyProtection="1">
      <alignment horizontal="right" vertical="center" shrinkToFit="1"/>
    </xf>
    <xf numFmtId="38" fontId="43" fillId="0" borderId="65" xfId="2" applyFont="1" applyFill="1" applyBorder="1" applyAlignment="1" applyProtection="1">
      <alignment horizontal="right" vertical="center" shrinkToFit="1"/>
    </xf>
    <xf numFmtId="38" fontId="43" fillId="0" borderId="45" xfId="2" applyFont="1" applyFill="1" applyBorder="1" applyAlignment="1" applyProtection="1">
      <alignment horizontal="right" vertical="center" shrinkToFit="1"/>
    </xf>
    <xf numFmtId="38" fontId="43" fillId="0" borderId="40" xfId="2" applyFont="1" applyFill="1" applyBorder="1" applyAlignment="1" applyProtection="1">
      <alignment horizontal="right" vertical="center" shrinkToFit="1"/>
    </xf>
    <xf numFmtId="38" fontId="31" fillId="0" borderId="43" xfId="2" applyFont="1" applyFill="1" applyBorder="1" applyAlignment="1" applyProtection="1">
      <alignment vertical="center" shrinkToFit="1"/>
      <protection locked="0"/>
    </xf>
    <xf numFmtId="38" fontId="30" fillId="0" borderId="38" xfId="2" applyFont="1" applyFill="1" applyBorder="1" applyAlignment="1" applyProtection="1">
      <alignment vertical="center" shrinkToFit="1"/>
    </xf>
    <xf numFmtId="38" fontId="31" fillId="0" borderId="37" xfId="2" applyFont="1" applyFill="1" applyBorder="1" applyAlignment="1" applyProtection="1">
      <alignment vertical="center" shrinkToFit="1"/>
      <protection locked="0"/>
    </xf>
    <xf numFmtId="38" fontId="30" fillId="2" borderId="39" xfId="2" applyFont="1" applyFill="1" applyBorder="1" applyAlignment="1" applyProtection="1">
      <alignment vertical="center" shrinkToFit="1"/>
    </xf>
    <xf numFmtId="38" fontId="31" fillId="0" borderId="40" xfId="2" applyFont="1" applyFill="1" applyBorder="1" applyAlignment="1" applyProtection="1">
      <alignment vertical="center" shrinkToFit="1"/>
      <protection locked="0"/>
    </xf>
    <xf numFmtId="38" fontId="30" fillId="2" borderId="0" xfId="2" applyFont="1" applyFill="1" applyBorder="1" applyAlignment="1" applyProtection="1">
      <alignment vertical="center" shrinkToFit="1"/>
    </xf>
    <xf numFmtId="38" fontId="34" fillId="2" borderId="1" xfId="2" applyFont="1" applyFill="1" applyBorder="1" applyAlignment="1" applyProtection="1">
      <alignment vertical="center" shrinkToFit="1"/>
    </xf>
    <xf numFmtId="38" fontId="30" fillId="2" borderId="50" xfId="2" applyFont="1" applyFill="1" applyBorder="1" applyAlignment="1" applyProtection="1">
      <alignment vertical="center" shrinkToFit="1"/>
    </xf>
    <xf numFmtId="38" fontId="31" fillId="0" borderId="52" xfId="2" applyFont="1" applyFill="1" applyBorder="1" applyAlignment="1" applyProtection="1">
      <alignment vertical="center" shrinkToFit="1"/>
      <protection locked="0"/>
    </xf>
    <xf numFmtId="38" fontId="34" fillId="0" borderId="37" xfId="2" applyFont="1" applyFill="1" applyBorder="1" applyAlignment="1" applyProtection="1">
      <alignment vertical="center" shrinkToFit="1"/>
    </xf>
    <xf numFmtId="38" fontId="31" fillId="0" borderId="9" xfId="2" applyFont="1" applyFill="1" applyBorder="1" applyAlignment="1" applyProtection="1">
      <alignment vertical="center" shrinkToFit="1"/>
      <protection locked="0"/>
    </xf>
    <xf numFmtId="38" fontId="31" fillId="0" borderId="61" xfId="2" applyFont="1" applyFill="1" applyBorder="1" applyAlignment="1" applyProtection="1">
      <alignment vertical="center" shrinkToFit="1"/>
      <protection locked="0"/>
    </xf>
    <xf numFmtId="38" fontId="30" fillId="0" borderId="61" xfId="2" applyFont="1" applyFill="1" applyBorder="1" applyAlignment="1" applyProtection="1">
      <alignment vertical="center" shrinkToFit="1"/>
    </xf>
    <xf numFmtId="38" fontId="30" fillId="0" borderId="51" xfId="2" applyFont="1" applyFill="1" applyBorder="1" applyAlignment="1" applyProtection="1">
      <alignment vertical="center" shrinkToFit="1"/>
    </xf>
    <xf numFmtId="38" fontId="30" fillId="0" borderId="66" xfId="2" applyFont="1" applyFill="1" applyBorder="1" applyAlignment="1" applyProtection="1">
      <alignment vertical="center" shrinkToFit="1"/>
    </xf>
    <xf numFmtId="38" fontId="31" fillId="0" borderId="44" xfId="2" applyFont="1" applyFill="1" applyBorder="1" applyAlignment="1" applyProtection="1">
      <alignment vertical="center" shrinkToFit="1"/>
      <protection locked="0"/>
    </xf>
    <xf numFmtId="38" fontId="34" fillId="0" borderId="41" xfId="2" applyFont="1" applyFill="1" applyBorder="1" applyAlignment="1" applyProtection="1">
      <alignment vertical="center" shrinkToFit="1"/>
    </xf>
    <xf numFmtId="38" fontId="31" fillId="0" borderId="41" xfId="2" applyFont="1" applyFill="1" applyBorder="1" applyAlignment="1" applyProtection="1">
      <alignment vertical="center" shrinkToFit="1"/>
      <protection locked="0"/>
    </xf>
    <xf numFmtId="38" fontId="31" fillId="0" borderId="18" xfId="2" applyFont="1" applyFill="1" applyBorder="1" applyAlignment="1" applyProtection="1">
      <alignment vertical="center" shrinkToFit="1"/>
      <protection locked="0"/>
    </xf>
    <xf numFmtId="38" fontId="31" fillId="0" borderId="42" xfId="2" applyFont="1" applyFill="1" applyBorder="1" applyAlignment="1" applyProtection="1">
      <alignment vertical="center" shrinkToFit="1"/>
      <protection locked="0"/>
    </xf>
    <xf numFmtId="38" fontId="34" fillId="2" borderId="0" xfId="2" applyFont="1" applyFill="1" applyBorder="1" applyAlignment="1" applyProtection="1">
      <alignment vertical="center" shrinkToFit="1"/>
    </xf>
    <xf numFmtId="38" fontId="31" fillId="0" borderId="46" xfId="2" applyFont="1" applyFill="1" applyBorder="1" applyAlignment="1" applyProtection="1">
      <alignment vertical="center" shrinkToFit="1"/>
      <protection locked="0"/>
    </xf>
    <xf numFmtId="38" fontId="34" fillId="0" borderId="42" xfId="2" applyFont="1" applyFill="1" applyBorder="1" applyAlignment="1" applyProtection="1">
      <alignment vertical="center" shrinkToFit="1"/>
    </xf>
    <xf numFmtId="38" fontId="30" fillId="0" borderId="46" xfId="2" applyFont="1" applyFill="1" applyBorder="1" applyAlignment="1" applyProtection="1">
      <alignment vertical="center" shrinkToFit="1"/>
    </xf>
    <xf numFmtId="38" fontId="30" fillId="0" borderId="41" xfId="2" applyFont="1" applyFill="1" applyBorder="1" applyAlignment="1" applyProtection="1">
      <alignment vertical="center" shrinkToFit="1"/>
    </xf>
    <xf numFmtId="38" fontId="30" fillId="0" borderId="67" xfId="2" applyFont="1" applyFill="1" applyBorder="1" applyAlignment="1" applyProtection="1">
      <alignment vertical="center" shrinkToFit="1"/>
    </xf>
    <xf numFmtId="38" fontId="30" fillId="0" borderId="39" xfId="2" applyFont="1" applyFill="1" applyBorder="1" applyAlignment="1" applyProtection="1">
      <alignment vertical="center" shrinkToFit="1"/>
    </xf>
    <xf numFmtId="38" fontId="30" fillId="0" borderId="42" xfId="2" applyFont="1" applyFill="1" applyBorder="1" applyAlignment="1" applyProtection="1">
      <alignment vertical="center" shrinkToFit="1"/>
    </xf>
    <xf numFmtId="38" fontId="30" fillId="0" borderId="0" xfId="2" applyFont="1" applyFill="1" applyBorder="1" applyAlignment="1" applyProtection="1">
      <alignment horizontal="right" vertical="center" shrinkToFit="1"/>
    </xf>
    <xf numFmtId="38" fontId="30" fillId="2" borderId="41" xfId="2" applyFont="1" applyFill="1" applyBorder="1" applyAlignment="1" applyProtection="1">
      <alignment vertical="center" shrinkToFit="1"/>
    </xf>
    <xf numFmtId="38" fontId="30" fillId="2" borderId="42" xfId="2" applyFont="1" applyFill="1" applyBorder="1" applyAlignment="1" applyProtection="1">
      <alignment vertical="center" shrinkToFit="1"/>
    </xf>
    <xf numFmtId="38" fontId="30" fillId="0" borderId="40" xfId="2" applyFont="1" applyFill="1" applyBorder="1" applyAlignment="1" applyProtection="1">
      <alignment vertical="center" shrinkToFit="1"/>
    </xf>
    <xf numFmtId="38" fontId="34" fillId="0" borderId="47" xfId="2" applyFont="1" applyFill="1" applyBorder="1" applyAlignment="1" applyProtection="1">
      <alignment vertical="center" shrinkToFit="1"/>
    </xf>
    <xf numFmtId="38" fontId="30" fillId="0" borderId="18" xfId="2" applyFont="1" applyFill="1" applyBorder="1" applyAlignment="1" applyProtection="1">
      <alignment vertical="center" shrinkToFit="1"/>
    </xf>
    <xf numFmtId="38" fontId="30" fillId="0" borderId="45" xfId="2" applyFont="1" applyFill="1" applyBorder="1" applyAlignment="1" applyProtection="1">
      <alignment vertical="center" shrinkToFit="1"/>
    </xf>
    <xf numFmtId="38" fontId="30" fillId="0" borderId="14" xfId="2" applyFont="1" applyFill="1" applyBorder="1" applyAlignment="1" applyProtection="1">
      <alignment vertical="center" shrinkToFit="1"/>
    </xf>
    <xf numFmtId="38" fontId="30" fillId="0" borderId="20" xfId="2" applyFont="1" applyFill="1" applyBorder="1" applyAlignment="1" applyProtection="1">
      <alignment vertical="center" shrinkToFit="1"/>
    </xf>
    <xf numFmtId="38" fontId="30" fillId="0" borderId="0" xfId="2" applyFont="1" applyFill="1" applyBorder="1" applyAlignment="1" applyProtection="1">
      <alignment vertical="center" shrinkToFit="1"/>
    </xf>
    <xf numFmtId="38" fontId="43" fillId="0" borderId="45" xfId="2" applyFont="1" applyFill="1" applyBorder="1" applyAlignment="1" applyProtection="1">
      <alignment vertical="center" shrinkToFit="1"/>
    </xf>
    <xf numFmtId="38" fontId="29" fillId="0" borderId="26" xfId="2" applyFont="1" applyFill="1" applyBorder="1" applyAlignment="1" applyProtection="1">
      <alignment horizontal="distributed" vertical="center" shrinkToFit="1"/>
    </xf>
    <xf numFmtId="38" fontId="29" fillId="0" borderId="21" xfId="2" applyFont="1" applyFill="1" applyBorder="1" applyAlignment="1" applyProtection="1">
      <alignment horizontal="distributed" vertical="center" shrinkToFit="1"/>
    </xf>
    <xf numFmtId="38" fontId="30" fillId="0" borderId="50" xfId="2" applyFont="1" applyFill="1" applyBorder="1" applyAlignment="1" applyProtection="1">
      <alignment vertical="center" shrinkToFit="1"/>
    </xf>
    <xf numFmtId="38" fontId="30" fillId="0" borderId="52" xfId="2" applyFont="1" applyFill="1" applyBorder="1" applyAlignment="1" applyProtection="1">
      <alignment vertical="center" shrinkToFit="1"/>
    </xf>
    <xf numFmtId="38" fontId="30" fillId="0" borderId="37" xfId="2" applyFont="1" applyFill="1" applyBorder="1" applyAlignment="1" applyProtection="1">
      <alignment vertical="center" shrinkToFit="1"/>
    </xf>
    <xf numFmtId="38" fontId="30" fillId="0" borderId="54" xfId="2" applyFont="1" applyFill="1" applyBorder="1" applyAlignment="1" applyProtection="1">
      <alignment vertical="center" shrinkToFit="1"/>
    </xf>
    <xf numFmtId="38" fontId="34" fillId="0" borderId="40" xfId="2" applyFont="1" applyFill="1" applyBorder="1" applyAlignment="1" applyProtection="1">
      <alignment vertical="center" shrinkToFit="1"/>
    </xf>
    <xf numFmtId="38" fontId="30" fillId="2" borderId="36" xfId="2" applyFont="1" applyFill="1" applyBorder="1" applyAlignment="1" applyProtection="1">
      <alignment vertical="center" shrinkToFit="1"/>
    </xf>
    <xf numFmtId="38" fontId="30" fillId="0" borderId="43" xfId="2" applyFont="1" applyFill="1" applyBorder="1" applyAlignment="1" applyProtection="1">
      <alignment vertical="center" shrinkToFit="1"/>
    </xf>
    <xf numFmtId="38" fontId="40" fillId="0" borderId="40" xfId="2" applyFont="1" applyFill="1" applyBorder="1" applyAlignment="1" applyProtection="1">
      <alignment vertical="center" shrinkToFit="1"/>
    </xf>
    <xf numFmtId="38" fontId="30" fillId="2" borderId="46" xfId="2" applyFont="1" applyFill="1" applyBorder="1" applyAlignment="1" applyProtection="1">
      <alignment vertical="center" shrinkToFit="1"/>
    </xf>
    <xf numFmtId="38" fontId="16" fillId="2" borderId="17" xfId="2" applyFont="1" applyFill="1" applyBorder="1" applyAlignment="1" applyProtection="1">
      <alignment horizontal="center" vertical="center" shrinkToFit="1"/>
    </xf>
    <xf numFmtId="38" fontId="16" fillId="2" borderId="12" xfId="2" applyFont="1" applyFill="1" applyBorder="1" applyAlignment="1" applyProtection="1">
      <alignment horizontal="left" vertical="center" shrinkToFit="1"/>
    </xf>
    <xf numFmtId="38" fontId="31" fillId="0" borderId="37" xfId="2" applyFont="1" applyFill="1" applyBorder="1" applyAlignment="1" applyProtection="1">
      <alignment vertical="center" shrinkToFit="1"/>
    </xf>
    <xf numFmtId="38" fontId="40" fillId="2" borderId="55" xfId="2" applyFont="1" applyFill="1" applyBorder="1" applyAlignment="1" applyProtection="1">
      <alignment vertical="center" shrinkToFit="1"/>
    </xf>
    <xf numFmtId="38" fontId="30" fillId="9" borderId="50" xfId="2" applyFont="1" applyFill="1" applyBorder="1" applyAlignment="1" applyProtection="1">
      <alignment vertical="center" shrinkToFit="1"/>
    </xf>
    <xf numFmtId="38" fontId="33" fillId="9" borderId="52" xfId="2" applyFont="1" applyFill="1" applyBorder="1" applyAlignment="1" applyProtection="1">
      <alignment vertical="center" shrinkToFit="1"/>
    </xf>
    <xf numFmtId="38" fontId="40" fillId="0" borderId="54" xfId="2" applyFont="1" applyFill="1" applyBorder="1" applyAlignment="1" applyProtection="1">
      <alignment vertical="center" shrinkToFit="1"/>
    </xf>
    <xf numFmtId="38" fontId="33" fillId="9" borderId="46" xfId="2" applyFont="1" applyFill="1" applyBorder="1" applyAlignment="1" applyProtection="1">
      <alignment vertical="center" shrinkToFit="1"/>
    </xf>
    <xf numFmtId="38" fontId="43" fillId="0" borderId="67" xfId="2" applyFont="1" applyFill="1" applyBorder="1" applyAlignment="1" applyProtection="1">
      <alignment vertical="center" shrinkToFit="1"/>
    </xf>
    <xf numFmtId="38" fontId="43" fillId="0" borderId="55" xfId="2" applyFont="1" applyFill="1" applyBorder="1" applyAlignment="1" applyProtection="1">
      <alignment vertical="center" shrinkToFit="1"/>
    </xf>
    <xf numFmtId="38" fontId="30" fillId="9" borderId="46" xfId="2" applyFont="1" applyFill="1" applyBorder="1" applyAlignment="1" applyProtection="1">
      <alignment vertical="center" shrinkToFit="1"/>
    </xf>
    <xf numFmtId="38" fontId="30" fillId="9" borderId="22" xfId="2" applyFont="1" applyFill="1" applyBorder="1" applyAlignment="1" applyProtection="1">
      <alignment vertical="center" shrinkToFit="1"/>
    </xf>
    <xf numFmtId="38" fontId="43" fillId="0" borderId="54" xfId="2" applyFont="1" applyFill="1" applyBorder="1" applyAlignment="1" applyProtection="1">
      <alignment vertical="center" shrinkToFit="1"/>
    </xf>
    <xf numFmtId="38" fontId="34" fillId="0" borderId="44" xfId="2" applyFont="1" applyFill="1" applyBorder="1" applyAlignment="1" applyProtection="1">
      <alignment vertical="center" shrinkToFit="1"/>
    </xf>
    <xf numFmtId="38" fontId="43" fillId="2" borderId="62" xfId="2" applyFont="1" applyFill="1" applyBorder="1" applyAlignment="1" applyProtection="1">
      <alignment vertical="center" shrinkToFit="1"/>
    </xf>
    <xf numFmtId="38" fontId="43" fillId="2" borderId="55" xfId="2" applyFont="1" applyFill="1" applyBorder="1" applyAlignment="1" applyProtection="1">
      <alignment vertical="center" shrinkToFit="1"/>
    </xf>
    <xf numFmtId="38" fontId="30" fillId="2" borderId="52" xfId="2" applyFont="1" applyFill="1" applyBorder="1" applyAlignment="1" applyProtection="1">
      <alignment vertical="center" shrinkToFit="1"/>
    </xf>
    <xf numFmtId="38" fontId="30" fillId="2" borderId="37" xfId="2" applyFont="1" applyFill="1" applyBorder="1" applyAlignment="1" applyProtection="1">
      <alignment vertical="center" shrinkToFit="1"/>
    </xf>
    <xf numFmtId="38" fontId="30" fillId="9" borderId="52" xfId="2" applyFont="1" applyFill="1" applyBorder="1" applyAlignment="1" applyProtection="1">
      <alignment vertical="center" shrinkToFit="1"/>
    </xf>
    <xf numFmtId="38" fontId="7" fillId="9" borderId="14" xfId="2" applyFont="1" applyFill="1" applyBorder="1" applyAlignment="1" applyProtection="1">
      <alignment horizontal="right" vertical="center" shrinkToFit="1"/>
    </xf>
    <xf numFmtId="38" fontId="17" fillId="9" borderId="24" xfId="2" applyFont="1" applyFill="1" applyBorder="1" applyAlignment="1" applyProtection="1">
      <alignment horizontal="distributed" vertical="center" shrinkToFit="1"/>
    </xf>
    <xf numFmtId="38" fontId="30" fillId="9" borderId="36" xfId="2" applyFont="1" applyFill="1" applyBorder="1" applyAlignment="1" applyProtection="1">
      <alignment vertical="center" shrinkToFit="1"/>
    </xf>
    <xf numFmtId="38" fontId="33" fillId="9" borderId="43" xfId="2" applyFont="1" applyFill="1" applyBorder="1" applyAlignment="1" applyProtection="1">
      <alignment vertical="center" shrinkToFit="1"/>
    </xf>
    <xf numFmtId="38" fontId="17" fillId="9" borderId="14" xfId="2" applyFont="1" applyFill="1" applyBorder="1" applyAlignment="1" applyProtection="1">
      <alignment horizontal="distributed" vertical="center" shrinkToFit="1"/>
    </xf>
    <xf numFmtId="38" fontId="17" fillId="9" borderId="25" xfId="2" applyFont="1" applyFill="1" applyBorder="1" applyAlignment="1" applyProtection="1">
      <alignment horizontal="distributed" vertical="center" shrinkToFit="1"/>
    </xf>
    <xf numFmtId="38" fontId="33" fillId="9" borderId="44" xfId="2" applyFont="1" applyFill="1" applyBorder="1" applyAlignment="1" applyProtection="1">
      <alignment vertical="center" shrinkToFit="1"/>
    </xf>
    <xf numFmtId="38" fontId="17" fillId="9" borderId="15" xfId="2" applyFont="1" applyFill="1" applyBorder="1" applyAlignment="1" applyProtection="1">
      <alignment horizontal="distributed" vertical="center" shrinkToFit="1"/>
    </xf>
    <xf numFmtId="38" fontId="30" fillId="9" borderId="44" xfId="2" applyFont="1" applyFill="1" applyBorder="1" applyAlignment="1" applyProtection="1">
      <alignment vertical="center" shrinkToFit="1"/>
    </xf>
    <xf numFmtId="38" fontId="30" fillId="9" borderId="25" xfId="2" applyFont="1" applyFill="1" applyBorder="1" applyAlignment="1" applyProtection="1">
      <alignment vertical="center" shrinkToFit="1"/>
    </xf>
    <xf numFmtId="38" fontId="5" fillId="9" borderId="25" xfId="2" applyFont="1" applyFill="1" applyBorder="1" applyAlignment="1" applyProtection="1">
      <alignment horizontal="distributed" vertical="center" shrinkToFit="1"/>
    </xf>
    <xf numFmtId="38" fontId="5" fillId="9" borderId="24" xfId="2" applyFont="1" applyFill="1" applyBorder="1" applyAlignment="1" applyProtection="1">
      <alignment horizontal="distributed" vertical="center" shrinkToFit="1"/>
    </xf>
    <xf numFmtId="38" fontId="30" fillId="9" borderId="43" xfId="2" applyFont="1" applyFill="1" applyBorder="1" applyAlignment="1" applyProtection="1">
      <alignment vertical="center" shrinkToFit="1"/>
    </xf>
    <xf numFmtId="0" fontId="42" fillId="0" borderId="68" xfId="2" applyNumberFormat="1" applyFont="1" applyFill="1" applyBorder="1" applyAlignment="1" applyProtection="1">
      <alignment horizontal="center" vertical="center"/>
    </xf>
    <xf numFmtId="38" fontId="44" fillId="2" borderId="23" xfId="2" applyFont="1" applyFill="1" applyBorder="1" applyAlignment="1" applyProtection="1">
      <alignment horizontal="center" vertical="center" wrapText="1" shrinkToFit="1"/>
    </xf>
    <xf numFmtId="38" fontId="49" fillId="2" borderId="12" xfId="2" applyFont="1" applyFill="1" applyBorder="1" applyAlignment="1" applyProtection="1">
      <alignment horizontal="center" vertical="center"/>
    </xf>
    <xf numFmtId="38" fontId="15" fillId="8" borderId="8" xfId="2" applyFont="1" applyFill="1" applyBorder="1" applyAlignment="1" applyProtection="1">
      <alignment horizontal="distributed" vertical="center" justifyLastLine="1"/>
    </xf>
    <xf numFmtId="0" fontId="9" fillId="0" borderId="0" xfId="3" applyFont="1" applyBorder="1" applyProtection="1">
      <alignment vertical="center"/>
    </xf>
    <xf numFmtId="38" fontId="35" fillId="0" borderId="3" xfId="1" applyNumberFormat="1" applyFont="1" applyBorder="1" applyAlignment="1" applyProtection="1">
      <alignment vertical="center"/>
    </xf>
    <xf numFmtId="38" fontId="50" fillId="0" borderId="3" xfId="1" applyNumberFormat="1" applyFont="1" applyBorder="1" applyAlignment="1" applyProtection="1">
      <alignment vertical="center"/>
    </xf>
    <xf numFmtId="38" fontId="50" fillId="0" borderId="8" xfId="2" applyFont="1" applyFill="1" applyBorder="1" applyAlignment="1" applyProtection="1">
      <alignment horizontal="right" vertical="center"/>
    </xf>
    <xf numFmtId="38" fontId="36" fillId="0" borderId="3" xfId="2" applyFont="1" applyBorder="1" applyAlignment="1" applyProtection="1">
      <alignment vertical="center"/>
    </xf>
    <xf numFmtId="38" fontId="50" fillId="0" borderId="3" xfId="2" applyFont="1" applyBorder="1" applyAlignment="1" applyProtection="1">
      <alignment vertical="center"/>
    </xf>
    <xf numFmtId="38" fontId="5" fillId="2" borderId="28" xfId="2" applyFont="1" applyFill="1" applyBorder="1" applyAlignment="1" applyProtection="1">
      <alignment horizontal="distributed" vertical="center" shrinkToFit="1"/>
    </xf>
    <xf numFmtId="38" fontId="30" fillId="0" borderId="64" xfId="2" applyFont="1" applyFill="1" applyBorder="1" applyAlignment="1" applyProtection="1">
      <alignment vertical="center" shrinkToFit="1"/>
    </xf>
    <xf numFmtId="38" fontId="43" fillId="0" borderId="42" xfId="2" applyFont="1" applyFill="1" applyBorder="1" applyAlignment="1" applyProtection="1">
      <alignment vertical="center" shrinkToFit="1"/>
    </xf>
    <xf numFmtId="38" fontId="27" fillId="2" borderId="9" xfId="2" applyFont="1" applyFill="1" applyBorder="1" applyAlignment="1" applyProtection="1">
      <alignment horizontal="center" vertical="center" shrinkToFit="1"/>
    </xf>
    <xf numFmtId="38" fontId="44" fillId="0" borderId="12" xfId="2" applyFont="1" applyFill="1" applyBorder="1" applyAlignment="1" applyProtection="1">
      <alignment horizontal="distributed" vertical="center" shrinkToFit="1"/>
    </xf>
    <xf numFmtId="38" fontId="44" fillId="0" borderId="23" xfId="2" applyFont="1" applyFill="1" applyBorder="1" applyAlignment="1" applyProtection="1">
      <alignment horizontal="distributed" vertical="center" shrinkToFit="1"/>
    </xf>
    <xf numFmtId="38" fontId="5" fillId="2" borderId="18" xfId="2" applyFont="1" applyFill="1" applyBorder="1" applyAlignment="1" applyProtection="1">
      <alignment horizontal="distributed" vertical="center" wrapText="1" shrinkToFit="1"/>
    </xf>
    <xf numFmtId="38" fontId="44" fillId="2" borderId="11" xfId="2" applyFont="1" applyFill="1" applyBorder="1" applyAlignment="1" applyProtection="1">
      <alignment horizontal="distributed" vertical="center" wrapText="1" shrinkToFit="1"/>
    </xf>
    <xf numFmtId="38" fontId="44" fillId="2" borderId="11" xfId="2" applyFont="1" applyFill="1" applyBorder="1" applyAlignment="1" applyProtection="1">
      <alignment horizontal="distributed" vertical="center" shrinkToFit="1"/>
    </xf>
    <xf numFmtId="38" fontId="30" fillId="0" borderId="18" xfId="2" applyFont="1" applyFill="1" applyBorder="1" applyAlignment="1" applyProtection="1">
      <alignment horizontal="right" vertical="center" shrinkToFit="1"/>
    </xf>
    <xf numFmtId="38" fontId="30" fillId="2" borderId="23" xfId="2" applyFont="1" applyFill="1" applyBorder="1" applyAlignment="1" applyProtection="1">
      <alignment vertical="center" shrinkToFit="1"/>
    </xf>
    <xf numFmtId="38" fontId="30" fillId="2" borderId="22" xfId="2" applyFont="1" applyFill="1" applyBorder="1" applyAlignment="1" applyProtection="1">
      <alignment vertical="center" shrinkToFit="1"/>
    </xf>
    <xf numFmtId="38" fontId="44" fillId="2" borderId="12" xfId="2" applyFont="1" applyFill="1" applyBorder="1" applyAlignment="1" applyProtection="1">
      <alignment horizontal="distributed" vertical="center" wrapText="1" shrinkToFit="1"/>
    </xf>
    <xf numFmtId="38" fontId="44" fillId="2" borderId="23" xfId="2" applyFont="1" applyFill="1" applyBorder="1" applyAlignment="1" applyProtection="1">
      <alignment horizontal="distributed" vertical="center" wrapText="1" shrinkToFit="1"/>
    </xf>
    <xf numFmtId="38" fontId="44" fillId="0" borderId="12" xfId="2" applyFont="1" applyFill="1" applyBorder="1" applyAlignment="1" applyProtection="1">
      <alignment horizontal="distributed" vertical="center" wrapText="1" shrinkToFit="1"/>
    </xf>
    <xf numFmtId="38" fontId="6" fillId="0" borderId="39" xfId="2" applyFont="1" applyFill="1" applyBorder="1" applyAlignment="1" applyProtection="1">
      <alignment horizontal="left" vertical="center" shrinkToFit="1"/>
    </xf>
    <xf numFmtId="38" fontId="6" fillId="0" borderId="63" xfId="2" applyFont="1" applyFill="1" applyBorder="1" applyAlignment="1" applyProtection="1">
      <alignment horizontal="left" vertical="center" shrinkToFit="1"/>
    </xf>
    <xf numFmtId="38" fontId="5" fillId="2" borderId="13" xfId="2" applyFont="1" applyFill="1" applyBorder="1" applyAlignment="1" applyProtection="1">
      <alignment horizontal="distributed" vertical="center" shrinkToFit="1"/>
    </xf>
    <xf numFmtId="38" fontId="7" fillId="0" borderId="69" xfId="2" applyFont="1" applyFill="1" applyBorder="1" applyAlignment="1" applyProtection="1">
      <alignment vertical="center" shrinkToFit="1"/>
    </xf>
    <xf numFmtId="38" fontId="29" fillId="0" borderId="26" xfId="2" applyFont="1" applyFill="1" applyBorder="1" applyAlignment="1" applyProtection="1">
      <alignment horizontal="center" vertical="center" shrinkToFit="1"/>
    </xf>
    <xf numFmtId="38" fontId="5" fillId="2" borderId="9" xfId="2" applyFont="1" applyFill="1" applyBorder="1" applyAlignment="1" applyProtection="1">
      <alignment vertical="center" shrinkToFit="1"/>
    </xf>
    <xf numFmtId="38" fontId="5" fillId="2" borderId="29" xfId="2" applyFont="1" applyFill="1" applyBorder="1" applyAlignment="1" applyProtection="1">
      <alignment vertical="center" shrinkToFit="1"/>
    </xf>
    <xf numFmtId="38" fontId="30" fillId="2" borderId="29" xfId="2" applyFont="1" applyFill="1" applyBorder="1" applyAlignment="1" applyProtection="1">
      <alignment vertical="center" shrinkToFit="1"/>
    </xf>
    <xf numFmtId="38" fontId="5" fillId="2" borderId="30" xfId="2" applyFont="1" applyFill="1" applyBorder="1" applyAlignment="1" applyProtection="1">
      <alignment vertical="center" shrinkToFit="1"/>
    </xf>
    <xf numFmtId="38" fontId="30" fillId="2" borderId="70" xfId="2" applyFont="1" applyFill="1" applyBorder="1" applyAlignment="1" applyProtection="1">
      <alignment vertical="center" shrinkToFit="1"/>
    </xf>
    <xf numFmtId="38" fontId="5" fillId="0" borderId="18" xfId="2" applyFont="1" applyFill="1" applyBorder="1" applyAlignment="1" applyProtection="1">
      <alignment vertical="center" shrinkToFit="1"/>
    </xf>
    <xf numFmtId="38" fontId="5" fillId="0" borderId="11" xfId="2" applyFont="1" applyFill="1" applyBorder="1" applyAlignment="1" applyProtection="1">
      <alignment vertical="center" shrinkToFit="1"/>
    </xf>
    <xf numFmtId="38" fontId="5" fillId="2" borderId="18" xfId="2" applyFont="1" applyFill="1" applyBorder="1" applyAlignment="1" applyProtection="1">
      <alignment vertical="center" shrinkToFit="1"/>
    </xf>
    <xf numFmtId="38" fontId="30" fillId="2" borderId="18" xfId="2" applyFont="1" applyFill="1" applyBorder="1" applyAlignment="1" applyProtection="1">
      <alignment vertical="center" shrinkToFit="1"/>
    </xf>
    <xf numFmtId="38" fontId="5" fillId="2" borderId="11" xfId="2" applyFont="1" applyFill="1" applyBorder="1" applyAlignment="1" applyProtection="1">
      <alignment vertical="center" shrinkToFit="1"/>
    </xf>
    <xf numFmtId="38" fontId="30" fillId="2" borderId="61" xfId="2" applyFont="1" applyFill="1" applyBorder="1" applyAlignment="1" applyProtection="1">
      <alignment vertical="center" shrinkToFit="1"/>
    </xf>
    <xf numFmtId="38" fontId="30" fillId="0" borderId="61" xfId="2" applyFont="1" applyFill="1" applyBorder="1" applyAlignment="1" applyProtection="1">
      <alignment horizontal="right" vertical="center" shrinkToFit="1"/>
    </xf>
    <xf numFmtId="38" fontId="5" fillId="0" borderId="1" xfId="2" applyFont="1" applyFill="1" applyBorder="1" applyAlignment="1" applyProtection="1">
      <alignment vertical="center" shrinkToFit="1"/>
    </xf>
    <xf numFmtId="38" fontId="26" fillId="0" borderId="27" xfId="2" applyFont="1" applyFill="1" applyBorder="1" applyAlignment="1" applyProtection="1">
      <alignment horizontal="center" vertical="center" shrinkToFit="1"/>
    </xf>
    <xf numFmtId="38" fontId="31" fillId="0" borderId="18" xfId="2" applyFont="1" applyFill="1" applyBorder="1" applyAlignment="1" applyProtection="1">
      <alignment horizontal="right" vertical="center" shrinkToFit="1"/>
    </xf>
    <xf numFmtId="38" fontId="20" fillId="10" borderId="71" xfId="2" applyFont="1" applyFill="1" applyBorder="1" applyAlignment="1" applyProtection="1">
      <alignment horizontal="center" vertical="center" shrinkToFit="1"/>
    </xf>
    <xf numFmtId="38" fontId="20" fillId="11" borderId="72" xfId="2" applyFont="1" applyFill="1" applyBorder="1" applyAlignment="1" applyProtection="1">
      <alignment horizontal="center" vertical="center"/>
    </xf>
    <xf numFmtId="38" fontId="20" fillId="11" borderId="73" xfId="2" applyFont="1" applyFill="1" applyBorder="1" applyAlignment="1" applyProtection="1">
      <alignment horizontal="center" vertical="center"/>
    </xf>
    <xf numFmtId="38" fontId="30" fillId="0" borderId="38" xfId="2" applyFont="1" applyFill="1" applyBorder="1" applyAlignment="1" applyProtection="1">
      <alignment horizontal="center" vertical="center" shrinkToFit="1"/>
    </xf>
    <xf numFmtId="38" fontId="44" fillId="0" borderId="47" xfId="2" applyFont="1" applyFill="1" applyBorder="1" applyAlignment="1" applyProtection="1">
      <alignment horizontal="distributed" vertical="center" shrinkToFit="1"/>
    </xf>
    <xf numFmtId="38" fontId="31" fillId="0" borderId="42" xfId="2" applyFont="1" applyFill="1" applyBorder="1" applyAlignment="1" applyProtection="1">
      <alignment vertical="center" shrinkToFit="1"/>
    </xf>
    <xf numFmtId="38" fontId="30" fillId="0" borderId="36" xfId="2" applyFont="1" applyFill="1" applyBorder="1" applyAlignment="1" applyProtection="1">
      <alignment horizontal="center" vertical="center" shrinkToFit="1"/>
    </xf>
    <xf numFmtId="38" fontId="31" fillId="0" borderId="41" xfId="2" applyFont="1" applyFill="1" applyBorder="1" applyAlignment="1" applyProtection="1">
      <alignment vertical="center" shrinkToFit="1"/>
    </xf>
    <xf numFmtId="38" fontId="32" fillId="13" borderId="74" xfId="2" applyFont="1" applyFill="1" applyBorder="1" applyAlignment="1" applyProtection="1">
      <alignment horizontal="right" vertical="center" shrinkToFit="1"/>
    </xf>
    <xf numFmtId="38" fontId="28" fillId="13" borderId="75" xfId="2" applyFont="1" applyFill="1" applyBorder="1" applyAlignment="1" applyProtection="1">
      <alignment horizontal="distributed" vertical="center" shrinkToFit="1"/>
    </xf>
    <xf numFmtId="38" fontId="32" fillId="13" borderId="76" xfId="2" applyFont="1" applyFill="1" applyBorder="1" applyAlignment="1" applyProtection="1">
      <alignment vertical="center" shrinkToFit="1"/>
    </xf>
    <xf numFmtId="38" fontId="33" fillId="13" borderId="77" xfId="2" applyFont="1" applyFill="1" applyBorder="1" applyAlignment="1" applyProtection="1">
      <alignment vertical="center" shrinkToFit="1"/>
    </xf>
    <xf numFmtId="38" fontId="32" fillId="13" borderId="76" xfId="2" applyFont="1" applyFill="1" applyBorder="1" applyAlignment="1" applyProtection="1">
      <alignment horizontal="right" vertical="center" shrinkToFit="1"/>
    </xf>
    <xf numFmtId="38" fontId="28" fillId="13" borderId="78" xfId="2" applyFont="1" applyFill="1" applyBorder="1" applyAlignment="1" applyProtection="1">
      <alignment horizontal="distributed" vertical="center" shrinkToFit="1"/>
    </xf>
    <xf numFmtId="38" fontId="33" fillId="13" borderId="79" xfId="2" applyFont="1" applyFill="1" applyBorder="1" applyAlignment="1" applyProtection="1">
      <alignment vertical="center" shrinkToFit="1"/>
    </xf>
    <xf numFmtId="38" fontId="30" fillId="13" borderId="74" xfId="2" applyFont="1" applyFill="1" applyBorder="1" applyAlignment="1" applyProtection="1">
      <alignment horizontal="right" vertical="center" shrinkToFit="1"/>
    </xf>
    <xf numFmtId="38" fontId="29" fillId="13" borderId="75" xfId="2" applyFont="1" applyFill="1" applyBorder="1" applyAlignment="1" applyProtection="1">
      <alignment horizontal="distributed" vertical="center" shrinkToFit="1"/>
    </xf>
    <xf numFmtId="38" fontId="30" fillId="13" borderId="76" xfId="2" applyFont="1" applyFill="1" applyBorder="1" applyAlignment="1" applyProtection="1">
      <alignment horizontal="right" vertical="center" shrinkToFit="1"/>
    </xf>
    <xf numFmtId="38" fontId="33" fillId="13" borderId="77" xfId="2" applyFont="1" applyFill="1" applyBorder="1" applyAlignment="1" applyProtection="1">
      <alignment horizontal="right" vertical="center" shrinkToFit="1"/>
    </xf>
    <xf numFmtId="38" fontId="29" fillId="13" borderId="78" xfId="2" applyFont="1" applyFill="1" applyBorder="1" applyAlignment="1" applyProtection="1">
      <alignment horizontal="distributed" vertical="center" shrinkToFit="1"/>
    </xf>
    <xf numFmtId="38" fontId="33" fillId="13" borderId="79" xfId="2" applyFont="1" applyFill="1" applyBorder="1" applyAlignment="1" applyProtection="1">
      <alignment horizontal="right" vertical="center" shrinkToFit="1"/>
    </xf>
    <xf numFmtId="38" fontId="39" fillId="13" borderId="75" xfId="2" applyFont="1" applyFill="1" applyBorder="1" applyAlignment="1" applyProtection="1">
      <alignment horizontal="distributed" vertical="center" shrinkToFit="1"/>
    </xf>
    <xf numFmtId="38" fontId="30" fillId="13" borderId="77" xfId="2" applyFont="1" applyFill="1" applyBorder="1" applyAlignment="1" applyProtection="1">
      <alignment horizontal="right" vertical="center" shrinkToFit="1"/>
    </xf>
    <xf numFmtId="38" fontId="30" fillId="13" borderId="76" xfId="2" applyFont="1" applyFill="1" applyBorder="1" applyAlignment="1" applyProtection="1">
      <alignment vertical="center" shrinkToFit="1"/>
    </xf>
    <xf numFmtId="38" fontId="39" fillId="13" borderId="78" xfId="2" applyFont="1" applyFill="1" applyBorder="1" applyAlignment="1" applyProtection="1">
      <alignment horizontal="distributed" vertical="center" shrinkToFit="1"/>
    </xf>
    <xf numFmtId="38" fontId="30" fillId="13" borderId="79" xfId="2" applyFont="1" applyFill="1" applyBorder="1" applyAlignment="1" applyProtection="1">
      <alignment horizontal="right" vertical="center" shrinkToFit="1"/>
    </xf>
    <xf numFmtId="38" fontId="7" fillId="14" borderId="0" xfId="2" applyFont="1" applyFill="1" applyBorder="1" applyAlignment="1" applyProtection="1">
      <alignment vertical="center" shrinkToFit="1"/>
    </xf>
    <xf numFmtId="38" fontId="32" fillId="13" borderId="80" xfId="2" applyFont="1" applyFill="1" applyBorder="1" applyAlignment="1" applyProtection="1">
      <alignment horizontal="right" vertical="center" shrinkToFit="1"/>
    </xf>
    <xf numFmtId="38" fontId="28" fillId="13" borderId="81" xfId="2" applyFont="1" applyFill="1" applyBorder="1" applyAlignment="1" applyProtection="1">
      <alignment horizontal="distributed" vertical="center" shrinkToFit="1"/>
    </xf>
    <xf numFmtId="38" fontId="33" fillId="13" borderId="74" xfId="2" applyFont="1" applyFill="1" applyBorder="1" applyAlignment="1" applyProtection="1">
      <alignment vertical="center" shrinkToFit="1"/>
    </xf>
    <xf numFmtId="38" fontId="28" fillId="13" borderId="74" xfId="2" applyFont="1" applyFill="1" applyBorder="1" applyAlignment="1" applyProtection="1">
      <alignment horizontal="distributed" vertical="center" shrinkToFit="1"/>
    </xf>
    <xf numFmtId="38" fontId="33" fillId="13" borderId="80" xfId="2" applyFont="1" applyFill="1" applyBorder="1" applyAlignment="1" applyProtection="1">
      <alignment vertical="center" shrinkToFit="1"/>
    </xf>
    <xf numFmtId="38" fontId="41" fillId="13" borderId="81" xfId="2" applyFont="1" applyFill="1" applyBorder="1" applyAlignment="1" applyProtection="1">
      <alignment horizontal="distributed" vertical="center" shrinkToFit="1"/>
    </xf>
    <xf numFmtId="38" fontId="32" fillId="13" borderId="81" xfId="2" applyFont="1" applyFill="1" applyBorder="1" applyAlignment="1" applyProtection="1">
      <alignment horizontal="center" vertical="center" shrinkToFit="1"/>
    </xf>
    <xf numFmtId="38" fontId="32" fillId="13" borderId="77" xfId="2" applyFont="1" applyFill="1" applyBorder="1" applyAlignment="1" applyProtection="1">
      <alignment horizontal="right" vertical="center" shrinkToFit="1"/>
    </xf>
    <xf numFmtId="38" fontId="28" fillId="13" borderId="74" xfId="2" applyFont="1" applyFill="1" applyBorder="1" applyAlignment="1" applyProtection="1">
      <alignment horizontal="center" vertical="center" shrinkToFit="1"/>
    </xf>
    <xf numFmtId="38" fontId="33" fillId="13" borderId="74" xfId="2" applyFont="1" applyFill="1" applyBorder="1" applyAlignment="1" applyProtection="1">
      <alignment horizontal="right" vertical="center" shrinkToFit="1"/>
    </xf>
    <xf numFmtId="38" fontId="28" fillId="13" borderId="81" xfId="2" applyFont="1" applyFill="1" applyBorder="1" applyAlignment="1" applyProtection="1">
      <alignment horizontal="center" vertical="center" shrinkToFit="1"/>
    </xf>
    <xf numFmtId="38" fontId="33" fillId="13" borderId="80" xfId="2" applyFont="1" applyFill="1" applyBorder="1" applyAlignment="1" applyProtection="1">
      <alignment horizontal="right" vertical="center" shrinkToFit="1"/>
    </xf>
    <xf numFmtId="38" fontId="32" fillId="13" borderId="82" xfId="2" applyFont="1" applyFill="1" applyBorder="1" applyAlignment="1" applyProtection="1">
      <alignment vertical="center" shrinkToFit="1"/>
    </xf>
    <xf numFmtId="38" fontId="41" fillId="13" borderId="80" xfId="2" applyFont="1" applyFill="1" applyBorder="1" applyAlignment="1" applyProtection="1">
      <alignment vertical="center" shrinkToFit="1"/>
    </xf>
    <xf numFmtId="38" fontId="38" fillId="13" borderId="78" xfId="2" applyFont="1" applyFill="1" applyBorder="1" applyAlignment="1" applyProtection="1">
      <alignment horizontal="center" vertical="center" shrinkToFit="1"/>
    </xf>
    <xf numFmtId="38" fontId="38" fillId="13" borderId="75" xfId="2" applyFont="1" applyFill="1" applyBorder="1" applyAlignment="1" applyProtection="1">
      <alignment horizontal="center" vertical="center" shrinkToFit="1"/>
    </xf>
    <xf numFmtId="38" fontId="32" fillId="13" borderId="79" xfId="2" applyFont="1" applyFill="1" applyBorder="1" applyAlignment="1" applyProtection="1">
      <alignment horizontal="right" vertical="center" shrinkToFit="1"/>
    </xf>
    <xf numFmtId="38" fontId="36" fillId="13" borderId="83" xfId="2" applyFont="1" applyFill="1" applyBorder="1" applyAlignment="1" applyProtection="1">
      <alignment vertical="center" shrinkToFit="1"/>
    </xf>
    <xf numFmtId="38" fontId="28" fillId="13" borderId="84" xfId="2" applyFont="1" applyFill="1" applyBorder="1" applyAlignment="1" applyProtection="1">
      <alignment horizontal="distributed" vertical="center" shrinkToFit="1"/>
    </xf>
    <xf numFmtId="38" fontId="32" fillId="13" borderId="85" xfId="2" applyFont="1" applyFill="1" applyBorder="1" applyAlignment="1" applyProtection="1">
      <alignment horizontal="right" vertical="center" shrinkToFit="1"/>
    </xf>
    <xf numFmtId="38" fontId="33" fillId="13" borderId="86" xfId="2" applyFont="1" applyFill="1" applyBorder="1" applyAlignment="1" applyProtection="1">
      <alignment horizontal="right" vertical="center" shrinkToFit="1"/>
    </xf>
    <xf numFmtId="38" fontId="28" fillId="13" borderId="87" xfId="2" applyFont="1" applyFill="1" applyBorder="1" applyAlignment="1" applyProtection="1">
      <alignment horizontal="distributed" vertical="center" shrinkToFit="1"/>
    </xf>
    <xf numFmtId="38" fontId="33" fillId="13" borderId="88" xfId="2" applyFont="1" applyFill="1" applyBorder="1" applyAlignment="1" applyProtection="1">
      <alignment horizontal="right" vertical="center" shrinkToFit="1"/>
    </xf>
    <xf numFmtId="38" fontId="20" fillId="13" borderId="9" xfId="2" applyFont="1" applyFill="1" applyBorder="1" applyAlignment="1" applyProtection="1">
      <alignment horizontal="center" vertical="center"/>
    </xf>
    <xf numFmtId="38" fontId="36" fillId="13" borderId="10" xfId="2" applyFont="1" applyFill="1" applyBorder="1" applyAlignment="1" applyProtection="1">
      <alignment horizontal="right" vertical="center"/>
    </xf>
    <xf numFmtId="38" fontId="51" fillId="13" borderId="10" xfId="2" applyFont="1" applyFill="1" applyBorder="1" applyAlignment="1" applyProtection="1">
      <alignment horizontal="right" vertical="center"/>
    </xf>
    <xf numFmtId="38" fontId="36" fillId="13" borderId="13" xfId="2" applyFont="1" applyFill="1" applyBorder="1" applyAlignment="1" applyProtection="1">
      <alignment horizontal="right" vertical="center"/>
    </xf>
    <xf numFmtId="38" fontId="51" fillId="13" borderId="13" xfId="2" applyFont="1" applyFill="1" applyBorder="1" applyAlignment="1" applyProtection="1">
      <alignment horizontal="right" vertical="center"/>
    </xf>
    <xf numFmtId="38" fontId="36" fillId="13" borderId="3" xfId="2" applyFont="1" applyFill="1" applyBorder="1" applyAlignment="1" applyProtection="1">
      <alignment horizontal="right" vertical="center"/>
    </xf>
    <xf numFmtId="38" fontId="36" fillId="13" borderId="7" xfId="2" applyFont="1" applyFill="1" applyBorder="1" applyAlignment="1" applyProtection="1">
      <alignment horizontal="right" vertical="center"/>
    </xf>
    <xf numFmtId="38" fontId="44" fillId="2" borderId="12" xfId="2" applyFont="1" applyFill="1" applyBorder="1" applyAlignment="1" applyProtection="1">
      <alignment horizontal="center" vertical="center" wrapText="1"/>
    </xf>
    <xf numFmtId="38" fontId="32" fillId="0" borderId="38" xfId="2" applyFont="1" applyFill="1" applyBorder="1" applyAlignment="1" applyProtection="1">
      <alignment horizontal="right" vertical="center" shrinkToFit="1"/>
    </xf>
    <xf numFmtId="38" fontId="32" fillId="0" borderId="36" xfId="2" applyFont="1" applyFill="1" applyBorder="1" applyAlignment="1" applyProtection="1">
      <alignment horizontal="right" vertical="center" shrinkToFit="1"/>
    </xf>
    <xf numFmtId="38" fontId="31" fillId="0" borderId="45" xfId="2" applyFont="1" applyFill="1" applyBorder="1" applyAlignment="1" applyProtection="1">
      <alignment horizontal="right" vertical="center" shrinkToFit="1"/>
    </xf>
    <xf numFmtId="38" fontId="31" fillId="0" borderId="45" xfId="2" applyFont="1" applyFill="1" applyBorder="1" applyAlignment="1" applyProtection="1">
      <alignment horizontal="right" vertical="center" shrinkToFit="1"/>
      <protection locked="0"/>
    </xf>
    <xf numFmtId="38" fontId="31" fillId="0" borderId="43" xfId="2" applyFont="1" applyFill="1" applyBorder="1" applyAlignment="1" applyProtection="1">
      <alignment vertical="center" shrinkToFit="1"/>
    </xf>
    <xf numFmtId="38" fontId="44" fillId="2" borderId="12" xfId="2" applyFont="1" applyFill="1" applyBorder="1" applyAlignment="1" applyProtection="1">
      <alignment horizontal="distributed" vertical="center" shrinkToFit="1"/>
    </xf>
    <xf numFmtId="38" fontId="33" fillId="13" borderId="88" xfId="2" applyFont="1" applyFill="1" applyBorder="1" applyAlignment="1" applyProtection="1">
      <alignment horizontal="right" vertical="center" shrinkToFit="1"/>
    </xf>
    <xf numFmtId="38" fontId="33" fillId="13" borderId="79" xfId="2" applyFont="1" applyFill="1" applyBorder="1" applyAlignment="1" applyProtection="1">
      <alignment horizontal="right" vertical="center" shrinkToFit="1"/>
    </xf>
    <xf numFmtId="38" fontId="33" fillId="13" borderId="79" xfId="2" applyFont="1" applyFill="1" applyBorder="1" applyAlignment="1" applyProtection="1">
      <alignment vertical="center" shrinkToFit="1"/>
    </xf>
    <xf numFmtId="38" fontId="43" fillId="0" borderId="42" xfId="2" applyFont="1" applyFill="1" applyBorder="1" applyAlignment="1" applyProtection="1">
      <alignment horizontal="right" vertical="center" shrinkToFit="1"/>
    </xf>
    <xf numFmtId="38" fontId="35" fillId="0" borderId="41" xfId="2" applyFont="1" applyFill="1" applyBorder="1" applyAlignment="1" applyProtection="1">
      <alignment horizontal="right" vertical="center" shrinkToFit="1"/>
    </xf>
    <xf numFmtId="38" fontId="35" fillId="0" borderId="46" xfId="2" applyFont="1" applyFill="1" applyBorder="1" applyAlignment="1" applyProtection="1">
      <alignment vertical="center" shrinkToFit="1"/>
    </xf>
    <xf numFmtId="38" fontId="43" fillId="2" borderId="34" xfId="2" applyFont="1" applyFill="1" applyBorder="1" applyAlignment="1" applyProtection="1">
      <alignment vertical="center" shrinkToFit="1"/>
    </xf>
    <xf numFmtId="38" fontId="37" fillId="0" borderId="89" xfId="2" applyFont="1" applyFill="1" applyBorder="1" applyAlignment="1" applyProtection="1">
      <alignment horizontal="right" vertical="center" shrinkToFit="1"/>
    </xf>
    <xf numFmtId="38" fontId="35" fillId="0" borderId="89" xfId="2" applyFont="1" applyFill="1" applyBorder="1" applyAlignment="1" applyProtection="1">
      <alignment horizontal="right" vertical="center" shrinkToFit="1"/>
    </xf>
    <xf numFmtId="38" fontId="31" fillId="0" borderId="89" xfId="2" applyFont="1" applyFill="1" applyBorder="1" applyAlignment="1" applyProtection="1">
      <alignment vertical="center" shrinkToFit="1"/>
      <protection locked="0"/>
    </xf>
    <xf numFmtId="38" fontId="34" fillId="0" borderId="52" xfId="2" applyFont="1" applyFill="1" applyBorder="1" applyAlignment="1" applyProtection="1">
      <alignment horizontal="right" vertical="center" shrinkToFit="1"/>
    </xf>
    <xf numFmtId="38" fontId="34" fillId="0" borderId="43" xfId="2" applyFont="1" applyFill="1" applyBorder="1" applyAlignment="1" applyProtection="1">
      <alignment horizontal="right" vertical="center" shrinkToFit="1"/>
    </xf>
    <xf numFmtId="38" fontId="34" fillId="2" borderId="37" xfId="2" applyFont="1" applyFill="1" applyBorder="1" applyAlignment="1" applyProtection="1">
      <alignment horizontal="right" vertical="center" shrinkToFit="1"/>
    </xf>
    <xf numFmtId="38" fontId="31" fillId="2" borderId="37" xfId="2" applyFont="1" applyFill="1" applyBorder="1" applyAlignment="1" applyProtection="1">
      <alignment horizontal="right" vertical="center" shrinkToFit="1"/>
    </xf>
    <xf numFmtId="38" fontId="31" fillId="2" borderId="40" xfId="2" applyFont="1" applyFill="1" applyBorder="1" applyAlignment="1" applyProtection="1">
      <alignment horizontal="right" vertical="center" shrinkToFit="1"/>
    </xf>
    <xf numFmtId="38" fontId="34" fillId="2" borderId="52" xfId="2" applyFont="1" applyFill="1" applyBorder="1" applyAlignment="1" applyProtection="1">
      <alignment horizontal="center" vertical="center" shrinkToFit="1"/>
    </xf>
    <xf numFmtId="38" fontId="34" fillId="2" borderId="52" xfId="2" applyFont="1" applyFill="1" applyBorder="1" applyAlignment="1" applyProtection="1">
      <alignment horizontal="right" vertical="center" shrinkToFit="1"/>
    </xf>
    <xf numFmtId="38" fontId="30" fillId="0" borderId="37" xfId="2" applyFont="1" applyFill="1" applyBorder="1" applyAlignment="1" applyProtection="1">
      <alignment horizontal="right" vertical="center" shrinkToFit="1"/>
    </xf>
    <xf numFmtId="186" fontId="42" fillId="0" borderId="90" xfId="2" applyNumberFormat="1" applyFont="1" applyFill="1" applyBorder="1" applyAlignment="1" applyProtection="1">
      <alignment horizontal="center" vertical="center" shrinkToFit="1"/>
      <protection locked="0"/>
    </xf>
    <xf numFmtId="38" fontId="5" fillId="0" borderId="12" xfId="2" applyFont="1" applyFill="1" applyBorder="1" applyAlignment="1" applyProtection="1">
      <alignment horizontal="distributed" vertical="center" shrinkToFit="1"/>
    </xf>
    <xf numFmtId="38" fontId="31" fillId="0" borderId="44" xfId="2" applyFont="1" applyFill="1" applyBorder="1" applyAlignment="1" applyProtection="1">
      <alignment horizontal="right" vertical="center" shrinkToFit="1"/>
    </xf>
    <xf numFmtId="38" fontId="7" fillId="2" borderId="38" xfId="2" applyFont="1" applyFill="1" applyBorder="1" applyAlignment="1" applyProtection="1">
      <alignment horizontal="right" vertical="center" shrinkToFit="1"/>
    </xf>
    <xf numFmtId="38" fontId="31" fillId="0" borderId="61" xfId="2" applyFont="1" applyFill="1" applyBorder="1" applyAlignment="1" applyProtection="1">
      <alignment vertical="center" shrinkToFit="1"/>
    </xf>
    <xf numFmtId="38" fontId="5" fillId="0" borderId="23" xfId="2" applyFont="1" applyFill="1" applyBorder="1" applyAlignment="1" applyProtection="1">
      <alignment horizontal="distributed" vertical="center" shrinkToFit="1"/>
    </xf>
    <xf numFmtId="38" fontId="5" fillId="2" borderId="23" xfId="2" applyFont="1" applyFill="1" applyBorder="1" applyAlignment="1" applyProtection="1">
      <alignment horizontal="distributed" vertical="center" wrapText="1" shrinkToFit="1"/>
    </xf>
    <xf numFmtId="38" fontId="44" fillId="2" borderId="23" xfId="2" applyFont="1" applyFill="1" applyBorder="1" applyAlignment="1" applyProtection="1">
      <alignment horizontal="distributed" vertical="center" shrinkToFit="1"/>
    </xf>
    <xf numFmtId="38" fontId="1" fillId="2" borderId="11" xfId="2" applyFont="1" applyFill="1" applyBorder="1" applyAlignment="1" applyProtection="1">
      <alignment horizontal="distributed" vertical="center" shrinkToFit="1"/>
    </xf>
    <xf numFmtId="38" fontId="1" fillId="0" borderId="23" xfId="2" applyFont="1" applyFill="1" applyBorder="1" applyAlignment="1" applyProtection="1">
      <alignment horizontal="distributed" vertical="center" shrinkToFit="1"/>
    </xf>
    <xf numFmtId="38" fontId="1" fillId="0" borderId="21" xfId="2" applyFont="1" applyFill="1" applyBorder="1" applyAlignment="1" applyProtection="1">
      <alignment horizontal="distributed" vertical="center" shrinkToFit="1"/>
    </xf>
    <xf numFmtId="38" fontId="5" fillId="2" borderId="12" xfId="2" applyFont="1" applyFill="1" applyBorder="1" applyAlignment="1" applyProtection="1">
      <alignment vertical="center" shrinkToFit="1"/>
    </xf>
    <xf numFmtId="38" fontId="1" fillId="0" borderId="12" xfId="2" applyFont="1" applyFill="1" applyBorder="1" applyAlignment="1" applyProtection="1">
      <alignment horizontal="distributed" vertical="center" shrinkToFit="1"/>
    </xf>
    <xf numFmtId="38" fontId="1" fillId="0" borderId="26" xfId="2" applyFont="1" applyFill="1" applyBorder="1" applyAlignment="1" applyProtection="1">
      <alignment horizontal="distributed" vertical="center" shrinkToFit="1"/>
    </xf>
    <xf numFmtId="38" fontId="1" fillId="2" borderId="18" xfId="2" applyFont="1" applyFill="1" applyBorder="1" applyAlignment="1" applyProtection="1">
      <alignment horizontal="distributed" vertical="center" wrapText="1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30" fillId="13" borderId="79" xfId="2" applyFont="1" applyFill="1" applyBorder="1" applyAlignment="1" applyProtection="1">
      <alignment vertical="center" shrinkToFit="1"/>
    </xf>
    <xf numFmtId="38" fontId="1" fillId="2" borderId="111" xfId="2" applyFont="1" applyFill="1" applyBorder="1" applyAlignment="1" applyProtection="1">
      <alignment horizontal="distributed" vertical="center" shrinkToFit="1"/>
    </xf>
    <xf numFmtId="38" fontId="31" fillId="0" borderId="112" xfId="2" applyFont="1" applyFill="1" applyBorder="1" applyAlignment="1" applyProtection="1">
      <alignment vertical="center" shrinkToFit="1"/>
      <protection locked="0"/>
    </xf>
    <xf numFmtId="38" fontId="1" fillId="2" borderId="113" xfId="2" applyFont="1" applyFill="1" applyBorder="1" applyAlignment="1" applyProtection="1">
      <alignment horizontal="distributed" vertical="center" shrinkToFit="1"/>
    </xf>
    <xf numFmtId="38" fontId="31" fillId="0" borderId="114" xfId="2" applyFont="1" applyFill="1" applyBorder="1" applyAlignment="1" applyProtection="1">
      <alignment vertical="center" shrinkToFit="1"/>
      <protection locked="0"/>
    </xf>
    <xf numFmtId="38" fontId="1" fillId="2" borderId="115" xfId="2" applyFont="1" applyFill="1" applyBorder="1" applyAlignment="1" applyProtection="1">
      <alignment horizontal="distributed" vertical="center" shrinkToFit="1"/>
    </xf>
    <xf numFmtId="38" fontId="31" fillId="0" borderId="116" xfId="2" applyFont="1" applyFill="1" applyBorder="1" applyAlignment="1" applyProtection="1">
      <alignment vertical="center" shrinkToFit="1"/>
      <protection locked="0"/>
    </xf>
    <xf numFmtId="38" fontId="29" fillId="13" borderId="117" xfId="2" applyFont="1" applyFill="1" applyBorder="1" applyAlignment="1" applyProtection="1">
      <alignment horizontal="distributed" vertical="center" shrinkToFit="1"/>
    </xf>
    <xf numFmtId="38" fontId="30" fillId="13" borderId="118" xfId="2" applyFont="1" applyFill="1" applyBorder="1" applyAlignment="1" applyProtection="1">
      <alignment vertical="center" shrinkToFit="1"/>
    </xf>
    <xf numFmtId="38" fontId="33" fillId="13" borderId="119" xfId="2" applyFont="1" applyFill="1" applyBorder="1" applyAlignment="1" applyProtection="1">
      <alignment vertical="center" shrinkToFit="1"/>
    </xf>
    <xf numFmtId="38" fontId="19" fillId="15" borderId="2" xfId="1" applyNumberFormat="1" applyFont="1" applyFill="1" applyBorder="1" applyAlignment="1" applyProtection="1">
      <alignment horizontal="center" vertical="center" shrinkToFit="1"/>
      <protection locked="0"/>
    </xf>
    <xf numFmtId="38" fontId="36" fillId="15" borderId="3" xfId="2" applyFont="1" applyFill="1" applyBorder="1" applyAlignment="1" applyProtection="1">
      <alignment vertical="center"/>
    </xf>
    <xf numFmtId="38" fontId="50" fillId="15" borderId="3" xfId="2" applyFont="1" applyFill="1" applyBorder="1" applyAlignment="1" applyProtection="1">
      <alignment vertical="center"/>
    </xf>
    <xf numFmtId="38" fontId="44" fillId="2" borderId="18" xfId="2" applyFont="1" applyFill="1" applyBorder="1" applyAlignment="1" applyProtection="1">
      <alignment horizontal="distributed" vertical="center" shrinkToFit="1"/>
    </xf>
    <xf numFmtId="38" fontId="44" fillId="2" borderId="23" xfId="2" applyFont="1" applyFill="1" applyBorder="1" applyAlignment="1" applyProtection="1">
      <alignment horizontal="distributed" vertical="center" shrinkToFit="1"/>
    </xf>
    <xf numFmtId="38" fontId="52" fillId="2" borderId="23" xfId="2" applyFont="1" applyFill="1" applyBorder="1" applyAlignment="1" applyProtection="1">
      <alignment horizontal="distributed" vertical="center" shrinkToFit="1"/>
    </xf>
    <xf numFmtId="38" fontId="44" fillId="0" borderId="25" xfId="2" applyFont="1" applyFill="1" applyBorder="1" applyAlignment="1" applyProtection="1">
      <alignment horizontal="distributed" vertical="center" shrinkToFit="1"/>
    </xf>
    <xf numFmtId="38" fontId="44" fillId="0" borderId="23" xfId="2" applyFont="1" applyFill="1" applyBorder="1" applyAlignment="1" applyProtection="1">
      <alignment horizontal="distributed" vertical="center" wrapText="1" shrinkToFit="1"/>
    </xf>
    <xf numFmtId="38" fontId="1" fillId="2" borderId="18" xfId="2" applyFont="1" applyFill="1" applyBorder="1" applyAlignment="1" applyProtection="1">
      <alignment horizontal="distributed" vertical="center" shrinkToFit="1"/>
    </xf>
    <xf numFmtId="38" fontId="1" fillId="2" borderId="11" xfId="2" applyFont="1" applyFill="1" applyBorder="1" applyAlignment="1" applyProtection="1">
      <alignment horizontal="distributed" vertical="center" shrinkToFit="1"/>
    </xf>
    <xf numFmtId="38" fontId="30" fillId="2" borderId="48" xfId="2" applyFont="1" applyFill="1" applyBorder="1" applyAlignment="1" applyProtection="1">
      <alignment horizontal="center" vertical="center" shrinkToFit="1"/>
    </xf>
    <xf numFmtId="38" fontId="1" fillId="2" borderId="16" xfId="2" applyFont="1" applyFill="1" applyBorder="1" applyAlignment="1" applyProtection="1">
      <alignment horizontal="distributed" vertical="center" shrinkToFit="1"/>
    </xf>
    <xf numFmtId="38" fontId="31" fillId="0" borderId="52" xfId="2" applyFont="1" applyFill="1" applyBorder="1" applyAlignment="1" applyProtection="1">
      <alignment horizontal="right" vertical="center" shrinkToFit="1"/>
    </xf>
    <xf numFmtId="38" fontId="31" fillId="0" borderId="55" xfId="2" applyFont="1" applyFill="1" applyBorder="1" applyAlignment="1" applyProtection="1">
      <alignment horizontal="right" vertical="center" shrinkToFit="1"/>
      <protection locked="0"/>
    </xf>
    <xf numFmtId="38" fontId="31" fillId="0" borderId="120" xfId="2" applyFont="1" applyFill="1" applyBorder="1" applyAlignment="1" applyProtection="1">
      <alignment horizontal="right" vertical="center" shrinkToFit="1"/>
    </xf>
    <xf numFmtId="38" fontId="28" fillId="0" borderId="0" xfId="2" applyFont="1" applyAlignment="1" applyProtection="1">
      <alignment horizontal="distributed" shrinkToFit="1"/>
    </xf>
    <xf numFmtId="55" fontId="54" fillId="0" borderId="0" xfId="3" applyNumberFormat="1" applyFont="1" applyAlignment="1" applyProtection="1">
      <alignment horizontal="right" vertical="center"/>
    </xf>
    <xf numFmtId="38" fontId="1" fillId="2" borderId="12" xfId="2" applyFont="1" applyFill="1" applyBorder="1" applyAlignment="1" applyProtection="1">
      <alignment horizontal="center" vertical="center" shrinkToFit="1"/>
    </xf>
    <xf numFmtId="38" fontId="1" fillId="2" borderId="18" xfId="2" applyFont="1" applyFill="1" applyBorder="1" applyAlignment="1" applyProtection="1">
      <alignment horizontal="distributed" vertical="center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5" fillId="2" borderId="23" xfId="2" applyFont="1" applyFill="1" applyBorder="1" applyAlignment="1" applyProtection="1">
      <alignment horizontal="distributed" vertical="center" shrinkToFit="1"/>
    </xf>
    <xf numFmtId="38" fontId="44" fillId="2" borderId="23" xfId="2" applyFont="1" applyFill="1" applyBorder="1" applyAlignment="1" applyProtection="1">
      <alignment horizontal="distributed" vertical="center" shrinkToFit="1"/>
    </xf>
    <xf numFmtId="38" fontId="55" fillId="0" borderId="12" xfId="2" applyFont="1" applyFill="1" applyBorder="1" applyAlignment="1" applyProtection="1">
      <alignment horizontal="distributed" vertical="center" shrinkToFit="1"/>
    </xf>
    <xf numFmtId="38" fontId="55" fillId="0" borderId="23" xfId="2" applyFont="1" applyFill="1" applyBorder="1" applyAlignment="1" applyProtection="1">
      <alignment horizontal="distributed" vertical="center" shrinkToFit="1"/>
    </xf>
    <xf numFmtId="38" fontId="1" fillId="2" borderId="12" xfId="2" applyFont="1" applyFill="1" applyBorder="1" applyAlignment="1" applyProtection="1">
      <alignment horizontal="distributed" vertical="center" shrinkToFit="1"/>
    </xf>
    <xf numFmtId="38" fontId="52" fillId="0" borderId="25" xfId="2" applyFont="1" applyFill="1" applyBorder="1" applyAlignment="1" applyProtection="1">
      <alignment horizontal="distributed" vertical="center" shrinkToFit="1"/>
    </xf>
    <xf numFmtId="38" fontId="35" fillId="2" borderId="38" xfId="2" applyFont="1" applyFill="1" applyBorder="1" applyAlignment="1" applyProtection="1">
      <alignment horizontal="center" vertical="center" shrinkToFit="1"/>
    </xf>
    <xf numFmtId="38" fontId="1" fillId="2" borderId="23" xfId="2" applyFont="1" applyFill="1" applyBorder="1" applyAlignment="1" applyProtection="1">
      <alignment horizontal="center" vertical="center" shrinkToFit="1"/>
    </xf>
    <xf numFmtId="38" fontId="1" fillId="2" borderId="23" xfId="2" applyFont="1" applyFill="1" applyBorder="1" applyAlignment="1" applyProtection="1">
      <alignment horizontal="center" vertical="center"/>
    </xf>
    <xf numFmtId="38" fontId="1" fillId="2" borderId="11" xfId="2" applyFont="1" applyFill="1" applyBorder="1" applyAlignment="1" applyProtection="1">
      <alignment horizontal="distributed" vertical="center" shrinkToFit="1"/>
    </xf>
    <xf numFmtId="38" fontId="16" fillId="0" borderId="23" xfId="2" applyFont="1" applyFill="1" applyBorder="1" applyAlignment="1" applyProtection="1">
      <alignment horizontal="distributed" vertical="center" shrinkToFit="1"/>
    </xf>
    <xf numFmtId="38" fontId="2" fillId="0" borderId="10" xfId="2" applyFont="1" applyBorder="1" applyAlignment="1" applyProtection="1">
      <alignment horizontal="center" vertical="center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31" fillId="0" borderId="46" xfId="2" applyFont="1" applyFill="1" applyBorder="1" applyAlignment="1" applyProtection="1">
      <alignment vertical="center" shrinkToFit="1"/>
    </xf>
    <xf numFmtId="38" fontId="1" fillId="2" borderId="18" xfId="2" applyFont="1" applyFill="1" applyBorder="1" applyAlignment="1" applyProtection="1">
      <alignment horizontal="distributed" vertical="center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28" fillId="0" borderId="13" xfId="2" applyFont="1" applyFill="1" applyBorder="1" applyAlignment="1" applyProtection="1">
      <alignment horizontal="center" vertical="center" shrinkToFit="1"/>
    </xf>
    <xf numFmtId="38" fontId="28" fillId="0" borderId="47" xfId="2" applyFont="1" applyFill="1" applyBorder="1" applyAlignment="1" applyProtection="1">
      <alignment horizontal="center" vertical="center" shrinkToFit="1"/>
    </xf>
    <xf numFmtId="38" fontId="28" fillId="0" borderId="106" xfId="2" applyFont="1" applyFill="1" applyBorder="1" applyAlignment="1" applyProtection="1">
      <alignment horizontal="center" vertical="center" shrinkToFit="1"/>
    </xf>
    <xf numFmtId="38" fontId="35" fillId="0" borderId="38" xfId="2" applyFont="1" applyFill="1" applyBorder="1" applyAlignment="1" applyProtection="1">
      <alignment horizontal="center" vertical="center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31" fillId="0" borderId="38" xfId="2" applyFont="1" applyFill="1" applyBorder="1" applyAlignment="1" applyProtection="1">
      <alignment horizontal="right" vertical="center" shrinkToFit="1"/>
      <protection locked="0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16" fillId="0" borderId="23" xfId="2" applyFont="1" applyFill="1" applyBorder="1" applyAlignment="1" applyProtection="1">
      <alignment horizontal="distributed" vertical="center" shrinkToFit="1"/>
    </xf>
    <xf numFmtId="38" fontId="1" fillId="0" borderId="23" xfId="2" applyFont="1" applyFill="1" applyBorder="1" applyAlignment="1" applyProtection="1">
      <alignment horizontal="distributed" vertical="center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1" fillId="2" borderId="23" xfId="2" applyFont="1" applyFill="1" applyBorder="1" applyAlignment="1" applyProtection="1">
      <alignment horizontal="center" vertical="center" shrinkToFit="1"/>
    </xf>
    <xf numFmtId="38" fontId="16" fillId="0" borderId="23" xfId="2" applyFont="1" applyFill="1" applyBorder="1" applyAlignment="1" applyProtection="1">
      <alignment horizontal="distributed" vertical="center" shrinkToFit="1"/>
    </xf>
    <xf numFmtId="38" fontId="1" fillId="0" borderId="23" xfId="2" applyFont="1" applyFill="1" applyBorder="1" applyAlignment="1" applyProtection="1">
      <alignment horizontal="distributed" vertical="center" shrinkToFit="1"/>
    </xf>
    <xf numFmtId="38" fontId="16" fillId="0" borderId="21" xfId="2" applyFont="1" applyFill="1" applyBorder="1" applyAlignment="1" applyProtection="1">
      <alignment horizontal="distributed" vertical="center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1" fillId="2" borderId="21" xfId="2" applyFont="1" applyFill="1" applyBorder="1" applyAlignment="1" applyProtection="1">
      <alignment horizontal="distributed" vertical="center" shrinkToFit="1"/>
    </xf>
    <xf numFmtId="38" fontId="1" fillId="2" borderId="24" xfId="2" applyFont="1" applyFill="1" applyBorder="1" applyAlignment="1" applyProtection="1">
      <alignment horizontal="distributed" vertical="center" shrinkToFit="1"/>
    </xf>
    <xf numFmtId="38" fontId="5" fillId="2" borderId="14" xfId="2" applyFont="1" applyFill="1" applyBorder="1" applyAlignment="1" applyProtection="1">
      <alignment vertical="center" shrinkToFit="1"/>
    </xf>
    <xf numFmtId="38" fontId="30" fillId="2" borderId="14" xfId="2" applyFont="1" applyFill="1" applyBorder="1" applyAlignment="1" applyProtection="1">
      <alignment vertical="center" shrinkToFit="1"/>
    </xf>
    <xf numFmtId="38" fontId="5" fillId="2" borderId="15" xfId="2" applyFont="1" applyFill="1" applyBorder="1" applyAlignment="1" applyProtection="1">
      <alignment vertical="center" shrinkToFit="1"/>
    </xf>
    <xf numFmtId="38" fontId="30" fillId="2" borderId="43" xfId="2" applyFont="1" applyFill="1" applyBorder="1" applyAlignment="1" applyProtection="1">
      <alignment vertical="center" shrinkToFit="1"/>
    </xf>
    <xf numFmtId="38" fontId="30" fillId="2" borderId="44" xfId="2" applyFont="1" applyFill="1" applyBorder="1" applyAlignment="1" applyProtection="1">
      <alignment vertical="center" shrinkToFit="1"/>
    </xf>
    <xf numFmtId="38" fontId="30" fillId="2" borderId="25" xfId="2" applyFont="1" applyFill="1" applyBorder="1" applyAlignment="1" applyProtection="1">
      <alignment vertical="center" shrinkToFit="1"/>
    </xf>
    <xf numFmtId="38" fontId="30" fillId="2" borderId="27" xfId="2" applyFont="1" applyFill="1" applyBorder="1" applyAlignment="1" applyProtection="1">
      <alignment vertical="center" shrinkToFit="1"/>
    </xf>
    <xf numFmtId="38" fontId="16" fillId="0" borderId="23" xfId="2" applyFont="1" applyFill="1" applyBorder="1" applyAlignment="1" applyProtection="1">
      <alignment horizontal="distributed" vertical="center" shrinkToFit="1"/>
    </xf>
    <xf numFmtId="38" fontId="1" fillId="0" borderId="23" xfId="2" applyFont="1" applyFill="1" applyBorder="1" applyAlignment="1" applyProtection="1">
      <alignment horizontal="distributed" vertical="center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1" fillId="2" borderId="25" xfId="2" applyFont="1" applyFill="1" applyBorder="1" applyAlignment="1" applyProtection="1">
      <alignment horizontal="distributed" vertical="center" shrinkToFit="1"/>
    </xf>
    <xf numFmtId="38" fontId="1" fillId="2" borderId="11" xfId="2" applyFont="1" applyFill="1" applyBorder="1" applyAlignment="1" applyProtection="1">
      <alignment horizontal="distributed" vertical="center" shrinkToFit="1"/>
    </xf>
    <xf numFmtId="38" fontId="20" fillId="11" borderId="73" xfId="2" applyFont="1" applyFill="1" applyBorder="1" applyAlignment="1" applyProtection="1">
      <alignment horizontal="center" vertical="center"/>
    </xf>
    <xf numFmtId="38" fontId="15" fillId="11" borderId="73" xfId="2" applyFont="1" applyFill="1" applyBorder="1" applyAlignment="1" applyProtection="1">
      <alignment horizontal="center" vertical="center"/>
    </xf>
    <xf numFmtId="38" fontId="20" fillId="10" borderId="91" xfId="2" applyFont="1" applyFill="1" applyBorder="1" applyAlignment="1" applyProtection="1">
      <alignment horizontal="center" vertical="center" shrinkToFit="1"/>
    </xf>
    <xf numFmtId="38" fontId="20" fillId="10" borderId="92" xfId="2" applyFont="1" applyFill="1" applyBorder="1" applyAlignment="1" applyProtection="1">
      <alignment horizontal="center" vertical="center" shrinkToFit="1"/>
    </xf>
    <xf numFmtId="185" fontId="42" fillId="0" borderId="68" xfId="2" applyNumberFormat="1" applyFont="1" applyFill="1" applyBorder="1" applyAlignment="1" applyProtection="1">
      <alignment horizontal="center" vertical="center"/>
    </xf>
    <xf numFmtId="5" fontId="42" fillId="0" borderId="68" xfId="2" applyNumberFormat="1" applyFont="1" applyFill="1" applyBorder="1" applyAlignment="1" applyProtection="1">
      <alignment horizontal="center" vertical="center"/>
    </xf>
    <xf numFmtId="0" fontId="42" fillId="0" borderId="68" xfId="2" applyNumberFormat="1" applyFont="1" applyFill="1" applyBorder="1" applyAlignment="1" applyProtection="1">
      <alignment horizontal="center" vertical="center"/>
    </xf>
    <xf numFmtId="0" fontId="0" fillId="0" borderId="13" xfId="0" applyBorder="1" applyAlignment="1" applyProtection="1">
      <alignment horizontal="center" vertical="center" wrapText="1"/>
    </xf>
    <xf numFmtId="0" fontId="0" fillId="0" borderId="9" xfId="0" applyBorder="1" applyAlignment="1" applyProtection="1">
      <alignment horizontal="center" vertical="center" wrapText="1"/>
    </xf>
    <xf numFmtId="0" fontId="0" fillId="0" borderId="6" xfId="0" applyBorder="1" applyAlignment="1" applyProtection="1">
      <alignment horizontal="center" vertical="center" wrapText="1"/>
    </xf>
    <xf numFmtId="0" fontId="0" fillId="0" borderId="4" xfId="0" applyBorder="1" applyAlignment="1" applyProtection="1">
      <alignment horizontal="center" vertical="center" wrapText="1"/>
    </xf>
    <xf numFmtId="0" fontId="22" fillId="0" borderId="0" xfId="3" applyFont="1" applyBorder="1" applyAlignment="1" applyProtection="1">
      <alignment horizontal="left" vertical="center"/>
    </xf>
    <xf numFmtId="38" fontId="20" fillId="0" borderId="9" xfId="2" applyFont="1" applyBorder="1" applyAlignment="1" applyProtection="1">
      <alignment horizontal="center" vertical="center"/>
    </xf>
    <xf numFmtId="38" fontId="20" fillId="0" borderId="1" xfId="2" applyFont="1" applyBorder="1" applyAlignment="1" applyProtection="1">
      <alignment horizontal="center" vertical="center"/>
    </xf>
    <xf numFmtId="38" fontId="20" fillId="12" borderId="1" xfId="2" applyFont="1" applyFill="1" applyBorder="1" applyAlignment="1" applyProtection="1">
      <alignment horizontal="center" vertical="center"/>
    </xf>
    <xf numFmtId="38" fontId="20" fillId="12" borderId="4" xfId="2" applyFont="1" applyFill="1" applyBorder="1" applyAlignment="1" applyProtection="1">
      <alignment horizontal="center" vertical="center"/>
    </xf>
    <xf numFmtId="38" fontId="20" fillId="12" borderId="5" xfId="2" applyFont="1" applyFill="1" applyBorder="1" applyAlignment="1" applyProtection="1">
      <alignment horizontal="center" vertical="center"/>
    </xf>
    <xf numFmtId="38" fontId="20" fillId="12" borderId="3" xfId="2" applyFont="1" applyFill="1" applyBorder="1" applyAlignment="1" applyProtection="1">
      <alignment horizontal="center" vertical="center"/>
    </xf>
    <xf numFmtId="38" fontId="20" fillId="12" borderId="6" xfId="2" applyFont="1" applyFill="1" applyBorder="1" applyAlignment="1" applyProtection="1">
      <alignment horizontal="center" vertical="center"/>
    </xf>
    <xf numFmtId="38" fontId="20" fillId="12" borderId="71" xfId="2" applyFont="1" applyFill="1" applyBorder="1" applyAlignment="1" applyProtection="1">
      <alignment horizontal="center" vertical="center"/>
    </xf>
    <xf numFmtId="38" fontId="20" fillId="0" borderId="10" xfId="2" applyFont="1" applyBorder="1" applyAlignment="1" applyProtection="1">
      <alignment horizontal="center" vertical="center" justifyLastLine="1"/>
    </xf>
    <xf numFmtId="38" fontId="20" fillId="0" borderId="122" xfId="2" applyFont="1" applyBorder="1" applyAlignment="1" applyProtection="1">
      <alignment horizontal="center" vertical="center" justifyLastLine="1"/>
    </xf>
    <xf numFmtId="38" fontId="20" fillId="0" borderId="5" xfId="2" applyFont="1" applyBorder="1" applyAlignment="1" applyProtection="1">
      <alignment horizontal="center" vertical="center" justifyLastLine="1"/>
    </xf>
    <xf numFmtId="38" fontId="20" fillId="0" borderId="10" xfId="2" applyFont="1" applyBorder="1" applyAlignment="1" applyProtection="1">
      <alignment horizontal="center" vertical="center" wrapText="1"/>
    </xf>
    <xf numFmtId="38" fontId="20" fillId="0" borderId="122" xfId="2" applyFont="1" applyBorder="1" applyAlignment="1" applyProtection="1">
      <alignment horizontal="center" vertical="center" wrapText="1"/>
    </xf>
    <xf numFmtId="38" fontId="20" fillId="10" borderId="1" xfId="2" applyFont="1" applyFill="1" applyBorder="1" applyAlignment="1" applyProtection="1">
      <alignment horizontal="center" vertical="center"/>
    </xf>
    <xf numFmtId="38" fontId="20" fillId="10" borderId="4" xfId="2" applyFont="1" applyFill="1" applyBorder="1" applyAlignment="1" applyProtection="1">
      <alignment horizontal="center" vertical="center"/>
    </xf>
    <xf numFmtId="38" fontId="53" fillId="0" borderId="0" xfId="2" applyFont="1" applyAlignment="1" applyProtection="1">
      <alignment horizontal="center" shrinkToFit="1"/>
    </xf>
    <xf numFmtId="5" fontId="10" fillId="0" borderId="10" xfId="2" applyNumberFormat="1" applyFont="1" applyFill="1" applyBorder="1" applyAlignment="1" applyProtection="1">
      <alignment horizontal="center" vertical="center"/>
    </xf>
    <xf numFmtId="38" fontId="21" fillId="7" borderId="0" xfId="2" applyFont="1" applyFill="1" applyBorder="1" applyAlignment="1" applyProtection="1">
      <alignment horizontal="left" vertical="center" shrinkToFit="1"/>
    </xf>
    <xf numFmtId="0" fontId="42" fillId="0" borderId="68" xfId="2" applyNumberFormat="1" applyFont="1" applyFill="1" applyBorder="1" applyAlignment="1" applyProtection="1">
      <alignment horizontal="center" vertical="center"/>
      <protection locked="0"/>
    </xf>
    <xf numFmtId="38" fontId="20" fillId="11" borderId="73" xfId="2" applyFont="1" applyFill="1" applyBorder="1" applyAlignment="1" applyProtection="1">
      <alignment horizontal="center" vertical="center" shrinkToFit="1"/>
    </xf>
    <xf numFmtId="0" fontId="42" fillId="0" borderId="68" xfId="2" applyNumberFormat="1" applyFont="1" applyFill="1" applyBorder="1" applyAlignment="1" applyProtection="1">
      <alignment horizontal="center" vertical="center" shrinkToFit="1"/>
      <protection locked="0"/>
    </xf>
    <xf numFmtId="38" fontId="0" fillId="0" borderId="13" xfId="2" applyFont="1" applyBorder="1" applyAlignment="1" applyProtection="1">
      <alignment horizontal="left" vertical="center" wrapText="1" indent="1"/>
    </xf>
    <xf numFmtId="38" fontId="2" fillId="0" borderId="47" xfId="2" applyFont="1" applyBorder="1" applyAlignment="1" applyProtection="1">
      <alignment horizontal="left" vertical="center" wrapText="1" indent="1"/>
    </xf>
    <xf numFmtId="38" fontId="0" fillId="0" borderId="16" xfId="2" applyFont="1" applyBorder="1" applyAlignment="1" applyProtection="1">
      <alignment horizontal="left" vertical="center" wrapText="1" indent="1"/>
    </xf>
    <xf numFmtId="38" fontId="2" fillId="0" borderId="0" xfId="2" applyFont="1" applyBorder="1" applyAlignment="1" applyProtection="1">
      <alignment horizontal="left" vertical="center" wrapText="1" indent="1"/>
    </xf>
    <xf numFmtId="38" fontId="2" fillId="0" borderId="16" xfId="2" applyFont="1" applyBorder="1" applyAlignment="1" applyProtection="1">
      <alignment horizontal="left" vertical="center" wrapText="1" indent="1"/>
    </xf>
    <xf numFmtId="38" fontId="20" fillId="11" borderId="93" xfId="2" applyFont="1" applyFill="1" applyBorder="1" applyAlignment="1" applyProtection="1">
      <alignment horizontal="center" vertical="center"/>
    </xf>
    <xf numFmtId="38" fontId="20" fillId="12" borderId="16" xfId="2" applyFont="1" applyFill="1" applyBorder="1" applyAlignment="1" applyProtection="1">
      <alignment horizontal="center" vertical="center"/>
    </xf>
    <xf numFmtId="38" fontId="20" fillId="12" borderId="0" xfId="2" applyFont="1" applyFill="1" applyBorder="1" applyAlignment="1" applyProtection="1">
      <alignment horizontal="center" vertical="center"/>
    </xf>
    <xf numFmtId="38" fontId="20" fillId="10" borderId="94" xfId="2" applyFont="1" applyFill="1" applyBorder="1" applyAlignment="1" applyProtection="1">
      <alignment horizontal="center" vertical="center" shrinkToFit="1"/>
    </xf>
    <xf numFmtId="0" fontId="42" fillId="0" borderId="95" xfId="2" applyNumberFormat="1" applyFont="1" applyFill="1" applyBorder="1" applyAlignment="1" applyProtection="1">
      <alignment horizontal="center" vertical="center"/>
      <protection locked="0"/>
    </xf>
    <xf numFmtId="38" fontId="12" fillId="0" borderId="0" xfId="2" applyFont="1" applyBorder="1" applyAlignment="1" applyProtection="1">
      <alignment horizontal="left" vertical="center"/>
    </xf>
    <xf numFmtId="5" fontId="10" fillId="0" borderId="13" xfId="2" applyNumberFormat="1" applyFont="1" applyFill="1" applyBorder="1" applyAlignment="1" applyProtection="1">
      <alignment horizontal="center" vertical="center"/>
    </xf>
    <xf numFmtId="5" fontId="10" fillId="0" borderId="0" xfId="2" applyNumberFormat="1" applyFont="1" applyFill="1" applyBorder="1" applyAlignment="1" applyProtection="1">
      <alignment horizontal="center" vertical="center"/>
    </xf>
    <xf numFmtId="38" fontId="1" fillId="0" borderId="11" xfId="2" applyFont="1" applyFill="1" applyBorder="1" applyAlignment="1" applyProtection="1">
      <alignment horizontal="distributed" vertical="center" shrinkToFit="1"/>
    </xf>
    <xf numFmtId="38" fontId="16" fillId="0" borderId="18" xfId="2" applyFont="1" applyFill="1" applyBorder="1" applyAlignment="1" applyProtection="1">
      <alignment horizontal="distributed" vertical="center" shrinkToFit="1"/>
    </xf>
    <xf numFmtId="38" fontId="16" fillId="0" borderId="23" xfId="2" applyFont="1" applyFill="1" applyBorder="1" applyAlignment="1" applyProtection="1">
      <alignment horizontal="distributed" vertical="center" shrinkToFit="1"/>
    </xf>
    <xf numFmtId="38" fontId="16" fillId="0" borderId="11" xfId="2" applyFont="1" applyFill="1" applyBorder="1" applyAlignment="1" applyProtection="1">
      <alignment horizontal="distributed" vertical="center" shrinkToFit="1"/>
    </xf>
    <xf numFmtId="38" fontId="30" fillId="0" borderId="41" xfId="2" applyFont="1" applyFill="1" applyBorder="1" applyAlignment="1" applyProtection="1">
      <alignment horizontal="center" vertical="center" shrinkToFit="1"/>
    </xf>
    <xf numFmtId="38" fontId="30" fillId="0" borderId="23" xfId="2" applyFont="1" applyFill="1" applyBorder="1" applyAlignment="1" applyProtection="1">
      <alignment horizontal="center" vertical="center" shrinkToFit="1"/>
    </xf>
    <xf numFmtId="38" fontId="30" fillId="0" borderId="41" xfId="2" applyFont="1" applyFill="1" applyBorder="1" applyAlignment="1" applyProtection="1">
      <alignment horizontal="right" vertical="center" shrinkToFit="1"/>
    </xf>
    <xf numFmtId="38" fontId="30" fillId="0" borderId="23" xfId="2" applyFont="1" applyFill="1" applyBorder="1" applyAlignment="1" applyProtection="1">
      <alignment horizontal="right" vertical="center" shrinkToFit="1"/>
    </xf>
    <xf numFmtId="38" fontId="1" fillId="0" borderId="18" xfId="2" applyFont="1" applyFill="1" applyBorder="1" applyAlignment="1" applyProtection="1">
      <alignment horizontal="distributed" vertical="center" shrinkToFit="1"/>
    </xf>
    <xf numFmtId="38" fontId="1" fillId="0" borderId="23" xfId="2" applyFont="1" applyFill="1" applyBorder="1" applyAlignment="1" applyProtection="1">
      <alignment horizontal="distributed" vertical="center" shrinkToFit="1"/>
    </xf>
    <xf numFmtId="38" fontId="6" fillId="0" borderId="18" xfId="2" applyFont="1" applyFill="1" applyBorder="1" applyAlignment="1" applyProtection="1">
      <alignment horizontal="left" vertical="center" shrinkToFit="1"/>
    </xf>
    <xf numFmtId="38" fontId="6" fillId="0" borderId="23" xfId="2" applyFont="1" applyFill="1" applyBorder="1" applyAlignment="1" applyProtection="1">
      <alignment horizontal="left" vertical="center" shrinkToFit="1"/>
    </xf>
    <xf numFmtId="38" fontId="30" fillId="0" borderId="41" xfId="2" applyFont="1" applyFill="1" applyBorder="1" applyAlignment="1" applyProtection="1">
      <alignment vertical="center" shrinkToFit="1"/>
    </xf>
    <xf numFmtId="38" fontId="30" fillId="0" borderId="23" xfId="2" applyFont="1" applyFill="1" applyBorder="1" applyAlignment="1" applyProtection="1">
      <alignment vertical="center" shrinkToFit="1"/>
    </xf>
    <xf numFmtId="38" fontId="1" fillId="0" borderId="0" xfId="2" applyFont="1" applyFill="1" applyAlignment="1" applyProtection="1">
      <alignment horizontal="right" vertical="center" shrinkToFit="1"/>
    </xf>
    <xf numFmtId="38" fontId="16" fillId="0" borderId="0" xfId="2" applyFont="1" applyFill="1" applyAlignment="1" applyProtection="1">
      <alignment horizontal="right" vertical="center" shrinkToFit="1"/>
    </xf>
    <xf numFmtId="38" fontId="30" fillId="0" borderId="42" xfId="2" applyFont="1" applyFill="1" applyBorder="1" applyAlignment="1" applyProtection="1">
      <alignment horizontal="right" vertical="center" shrinkToFit="1"/>
    </xf>
    <xf numFmtId="38" fontId="30" fillId="0" borderId="21" xfId="2" applyFont="1" applyFill="1" applyBorder="1" applyAlignment="1" applyProtection="1">
      <alignment horizontal="right" vertical="center" shrinkToFit="1"/>
    </xf>
    <xf numFmtId="38" fontId="32" fillId="13" borderId="88" xfId="2" applyFont="1" applyFill="1" applyBorder="1" applyAlignment="1" applyProtection="1">
      <alignment horizontal="right" vertical="center" shrinkToFit="1"/>
    </xf>
    <xf numFmtId="38" fontId="32" fillId="13" borderId="87" xfId="2" applyFont="1" applyFill="1" applyBorder="1" applyAlignment="1" applyProtection="1">
      <alignment horizontal="right" vertical="center" shrinkToFit="1"/>
    </xf>
    <xf numFmtId="38" fontId="34" fillId="0" borderId="60" xfId="2" applyFont="1" applyFill="1" applyBorder="1" applyAlignment="1" applyProtection="1">
      <alignment horizontal="right" vertical="center" shrinkToFit="1"/>
    </xf>
    <xf numFmtId="38" fontId="34" fillId="0" borderId="102" xfId="2" applyFont="1" applyFill="1" applyBorder="1" applyAlignment="1" applyProtection="1">
      <alignment horizontal="right" vertical="center" shrinkToFit="1"/>
    </xf>
    <xf numFmtId="38" fontId="6" fillId="0" borderId="11" xfId="2" applyFont="1" applyFill="1" applyBorder="1" applyAlignment="1" applyProtection="1">
      <alignment horizontal="left" vertical="center" shrinkToFit="1"/>
    </xf>
    <xf numFmtId="38" fontId="6" fillId="0" borderId="28" xfId="2" applyFont="1" applyFill="1" applyBorder="1" applyAlignment="1" applyProtection="1">
      <alignment horizontal="left" vertical="center" shrinkToFit="1"/>
    </xf>
    <xf numFmtId="38" fontId="6" fillId="0" borderId="45" xfId="2" applyFont="1" applyFill="1" applyBorder="1" applyAlignment="1" applyProtection="1">
      <alignment horizontal="left" vertical="center" shrinkToFit="1"/>
    </xf>
    <xf numFmtId="38" fontId="6" fillId="0" borderId="21" xfId="2" applyFont="1" applyFill="1" applyBorder="1" applyAlignment="1" applyProtection="1">
      <alignment horizontal="left" vertical="center" shrinkToFit="1"/>
    </xf>
    <xf numFmtId="38" fontId="28" fillId="13" borderId="103" xfId="2" applyFont="1" applyFill="1" applyBorder="1" applyAlignment="1" applyProtection="1">
      <alignment horizontal="center" vertical="center" shrinkToFit="1"/>
    </xf>
    <xf numFmtId="38" fontId="28" fillId="13" borderId="83" xfId="2" applyFont="1" applyFill="1" applyBorder="1" applyAlignment="1" applyProtection="1">
      <alignment horizontal="center" vertical="center" shrinkToFit="1"/>
    </xf>
    <xf numFmtId="38" fontId="28" fillId="13" borderId="87" xfId="2" applyFont="1" applyFill="1" applyBorder="1" applyAlignment="1" applyProtection="1">
      <alignment horizontal="center" vertical="center" shrinkToFit="1"/>
    </xf>
    <xf numFmtId="38" fontId="34" fillId="0" borderId="28" xfId="2" applyFont="1" applyFill="1" applyBorder="1" applyAlignment="1" applyProtection="1">
      <alignment horizontal="right" vertical="center" shrinkToFit="1"/>
    </xf>
    <xf numFmtId="38" fontId="34" fillId="0" borderId="21" xfId="2" applyFont="1" applyFill="1" applyBorder="1" applyAlignment="1" applyProtection="1">
      <alignment horizontal="right" vertical="center" shrinkToFit="1"/>
    </xf>
    <xf numFmtId="38" fontId="28" fillId="11" borderId="100" xfId="2" applyFont="1" applyFill="1" applyBorder="1" applyAlignment="1" applyProtection="1">
      <alignment horizontal="center" vertical="center" shrinkToFit="1"/>
    </xf>
    <xf numFmtId="38" fontId="28" fillId="11" borderId="98" xfId="2" applyFont="1" applyFill="1" applyBorder="1" applyAlignment="1" applyProtection="1">
      <alignment horizontal="center" vertical="center" shrinkToFit="1"/>
    </xf>
    <xf numFmtId="38" fontId="28" fillId="11" borderId="101" xfId="2" applyFont="1" applyFill="1" applyBorder="1" applyAlignment="1" applyProtection="1">
      <alignment horizontal="center" vertical="center" shrinkToFit="1"/>
    </xf>
    <xf numFmtId="38" fontId="16" fillId="0" borderId="11" xfId="2" applyFont="1" applyFill="1" applyBorder="1" applyAlignment="1" applyProtection="1">
      <alignment horizontal="center" vertical="center"/>
    </xf>
    <xf numFmtId="38" fontId="16" fillId="0" borderId="18" xfId="2" applyFont="1" applyFill="1" applyBorder="1" applyAlignment="1" applyProtection="1">
      <alignment horizontal="center" vertical="center"/>
    </xf>
    <xf numFmtId="38" fontId="16" fillId="0" borderId="23" xfId="2" applyFont="1" applyFill="1" applyBorder="1" applyAlignment="1" applyProtection="1">
      <alignment horizontal="center" vertical="center"/>
    </xf>
    <xf numFmtId="38" fontId="16" fillId="0" borderId="29" xfId="2" applyFont="1" applyFill="1" applyBorder="1" applyAlignment="1" applyProtection="1">
      <alignment horizontal="distributed" vertical="center" shrinkToFit="1"/>
    </xf>
    <xf numFmtId="38" fontId="16" fillId="0" borderId="22" xfId="2" applyFont="1" applyFill="1" applyBorder="1" applyAlignment="1" applyProtection="1">
      <alignment horizontal="distributed" vertical="center" shrinkToFit="1"/>
    </xf>
    <xf numFmtId="38" fontId="30" fillId="0" borderId="46" xfId="2" applyFont="1" applyFill="1" applyBorder="1" applyAlignment="1" applyProtection="1">
      <alignment horizontal="right" vertical="center" shrinkToFit="1"/>
    </xf>
    <xf numFmtId="38" fontId="30" fillId="0" borderId="22" xfId="2" applyFont="1" applyFill="1" applyBorder="1" applyAlignment="1" applyProtection="1">
      <alignment horizontal="right" vertical="center" shrinkToFit="1"/>
    </xf>
    <xf numFmtId="38" fontId="17" fillId="0" borderId="34" xfId="2" applyFont="1" applyFill="1" applyBorder="1" applyAlignment="1" applyProtection="1">
      <alignment horizontal="center" vertical="center" shrinkToFit="1"/>
    </xf>
    <xf numFmtId="38" fontId="17" fillId="0" borderId="35" xfId="2" applyFont="1" applyFill="1" applyBorder="1" applyAlignment="1" applyProtection="1">
      <alignment horizontal="center" vertical="center" shrinkToFit="1"/>
    </xf>
    <xf numFmtId="38" fontId="30" fillId="0" borderId="46" xfId="2" applyFont="1" applyFill="1" applyBorder="1" applyAlignment="1" applyProtection="1">
      <alignment horizontal="center" vertical="center" shrinkToFit="1"/>
    </xf>
    <xf numFmtId="38" fontId="30" fillId="0" borderId="22" xfId="2" applyFont="1" applyFill="1" applyBorder="1" applyAlignment="1" applyProtection="1">
      <alignment horizontal="center" vertical="center" shrinkToFit="1"/>
    </xf>
    <xf numFmtId="38" fontId="28" fillId="11" borderId="71" xfId="2" applyFont="1" applyFill="1" applyBorder="1" applyAlignment="1" applyProtection="1">
      <alignment horizontal="center" vertical="center" shrinkToFit="1"/>
    </xf>
    <xf numFmtId="38" fontId="17" fillId="0" borderId="2" xfId="2" applyFont="1" applyFill="1" applyBorder="1" applyAlignment="1" applyProtection="1">
      <alignment horizontal="center" vertical="center" shrinkToFit="1"/>
    </xf>
    <xf numFmtId="0" fontId="23" fillId="11" borderId="6" xfId="0" applyFont="1" applyFill="1" applyBorder="1" applyAlignment="1" applyProtection="1">
      <alignment horizontal="center" vertical="center" shrinkToFit="1"/>
    </xf>
    <xf numFmtId="0" fontId="23" fillId="11" borderId="71" xfId="0" applyFont="1" applyFill="1" applyBorder="1" applyAlignment="1" applyProtection="1">
      <alignment horizontal="center" vertical="center" shrinkToFit="1"/>
    </xf>
    <xf numFmtId="0" fontId="23" fillId="11" borderId="4" xfId="0" applyFont="1" applyFill="1" applyBorder="1" applyAlignment="1" applyProtection="1">
      <alignment horizontal="center" vertical="center" shrinkToFit="1"/>
    </xf>
    <xf numFmtId="38" fontId="23" fillId="11" borderId="6" xfId="2" applyFont="1" applyFill="1" applyBorder="1" applyAlignment="1" applyProtection="1">
      <alignment horizontal="center" vertical="center" shrinkToFit="1"/>
    </xf>
    <xf numFmtId="38" fontId="23" fillId="11" borderId="4" xfId="2" applyFont="1" applyFill="1" applyBorder="1" applyAlignment="1" applyProtection="1">
      <alignment horizontal="center" vertical="center" shrinkToFit="1"/>
    </xf>
    <xf numFmtId="186" fontId="45" fillId="0" borderId="47" xfId="0" applyNumberFormat="1" applyFont="1" applyFill="1" applyBorder="1" applyAlignment="1" applyProtection="1">
      <alignment horizontal="center" vertical="center" shrinkToFit="1"/>
    </xf>
    <xf numFmtId="186" fontId="45" fillId="0" borderId="9" xfId="0" applyNumberFormat="1" applyFont="1" applyFill="1" applyBorder="1" applyAlignment="1" applyProtection="1">
      <alignment horizontal="center" vertical="center" shrinkToFit="1"/>
    </xf>
    <xf numFmtId="38" fontId="29" fillId="0" borderId="9" xfId="2" applyFont="1" applyFill="1" applyBorder="1" applyAlignment="1" applyProtection="1">
      <alignment horizontal="center" vertical="center" textRotation="255" shrinkToFit="1"/>
    </xf>
    <xf numFmtId="38" fontId="29" fillId="0" borderId="1" xfId="2" applyFont="1" applyFill="1" applyBorder="1" applyAlignment="1" applyProtection="1">
      <alignment horizontal="center" vertical="center" textRotation="255" shrinkToFit="1"/>
    </xf>
    <xf numFmtId="38" fontId="29" fillId="0" borderId="96" xfId="2" applyFont="1" applyFill="1" applyBorder="1" applyAlignment="1" applyProtection="1">
      <alignment horizontal="center" vertical="center" textRotation="255" shrinkToFit="1"/>
    </xf>
    <xf numFmtId="38" fontId="28" fillId="11" borderId="97" xfId="2" applyFont="1" applyFill="1" applyBorder="1" applyAlignment="1" applyProtection="1">
      <alignment horizontal="center" vertical="center" shrinkToFit="1"/>
    </xf>
    <xf numFmtId="38" fontId="28" fillId="11" borderId="99" xfId="2" applyFont="1" applyFill="1" applyBorder="1" applyAlignment="1" applyProtection="1">
      <alignment horizontal="center" vertical="center" shrinkToFit="1"/>
    </xf>
    <xf numFmtId="38" fontId="28" fillId="11" borderId="0" xfId="2" applyFont="1" applyFill="1" applyBorder="1" applyAlignment="1" applyProtection="1">
      <alignment horizontal="center" vertical="center" textRotation="255" shrinkToFit="1"/>
    </xf>
    <xf numFmtId="38" fontId="28" fillId="11" borderId="71" xfId="2" applyFont="1" applyFill="1" applyBorder="1" applyAlignment="1" applyProtection="1">
      <alignment horizontal="center" vertical="center" textRotation="255" shrinkToFit="1"/>
    </xf>
    <xf numFmtId="38" fontId="17" fillId="0" borderId="8" xfId="2" applyFont="1" applyFill="1" applyBorder="1" applyAlignment="1" applyProtection="1">
      <alignment horizontal="center" vertical="center" shrinkToFit="1"/>
    </xf>
    <xf numFmtId="38" fontId="23" fillId="11" borderId="71" xfId="2" applyFont="1" applyFill="1" applyBorder="1" applyAlignment="1" applyProtection="1">
      <alignment horizontal="center" vertical="center" shrinkToFit="1"/>
    </xf>
    <xf numFmtId="0" fontId="46" fillId="0" borderId="13" xfId="2" applyNumberFormat="1" applyFont="1" applyFill="1" applyBorder="1" applyAlignment="1" applyProtection="1">
      <alignment horizontal="center" vertical="center" shrinkToFit="1"/>
    </xf>
    <xf numFmtId="0" fontId="46" fillId="0" borderId="47" xfId="2" applyNumberFormat="1" applyFont="1" applyFill="1" applyBorder="1" applyAlignment="1" applyProtection="1">
      <alignment horizontal="center" vertical="center" shrinkToFit="1"/>
    </xf>
    <xf numFmtId="0" fontId="46" fillId="0" borderId="9" xfId="2" applyNumberFormat="1" applyFont="1" applyFill="1" applyBorder="1" applyAlignment="1" applyProtection="1">
      <alignment horizontal="center" vertical="center" shrinkToFit="1"/>
    </xf>
    <xf numFmtId="183" fontId="46" fillId="0" borderId="13" xfId="0" applyNumberFormat="1" applyFont="1" applyFill="1" applyBorder="1" applyAlignment="1" applyProtection="1">
      <alignment horizontal="right" vertical="center" shrinkToFit="1"/>
    </xf>
    <xf numFmtId="183" fontId="46" fillId="0" borderId="47" xfId="0" applyNumberFormat="1" applyFont="1" applyFill="1" applyBorder="1" applyAlignment="1" applyProtection="1">
      <alignment horizontal="right" vertical="center" shrinkToFit="1"/>
    </xf>
    <xf numFmtId="176" fontId="47" fillId="0" borderId="47" xfId="0" applyNumberFormat="1" applyFont="1" applyFill="1" applyBorder="1" applyAlignment="1" applyProtection="1">
      <alignment horizontal="left" vertical="center" shrinkToFit="1"/>
    </xf>
    <xf numFmtId="176" fontId="47" fillId="0" borderId="9" xfId="0" applyNumberFormat="1" applyFont="1" applyFill="1" applyBorder="1" applyAlignment="1" applyProtection="1">
      <alignment horizontal="left" vertical="center" shrinkToFit="1"/>
    </xf>
    <xf numFmtId="0" fontId="48" fillId="0" borderId="13" xfId="2" applyNumberFormat="1" applyFont="1" applyFill="1" applyBorder="1" applyAlignment="1" applyProtection="1">
      <alignment horizontal="center" vertical="center" shrinkToFit="1"/>
    </xf>
    <xf numFmtId="0" fontId="48" fillId="0" borderId="9" xfId="2" applyNumberFormat="1" applyFont="1" applyFill="1" applyBorder="1" applyAlignment="1" applyProtection="1">
      <alignment horizontal="center" vertical="center" shrinkToFit="1"/>
    </xf>
    <xf numFmtId="38" fontId="30" fillId="2" borderId="41" xfId="2" applyFont="1" applyFill="1" applyBorder="1" applyAlignment="1" applyProtection="1">
      <alignment horizontal="right" vertical="center" shrinkToFit="1"/>
    </xf>
    <xf numFmtId="38" fontId="30" fillId="2" borderId="23" xfId="2" applyFont="1" applyFill="1" applyBorder="1" applyAlignment="1" applyProtection="1">
      <alignment horizontal="right" vertical="center" shrinkToFit="1"/>
    </xf>
    <xf numFmtId="38" fontId="30" fillId="2" borderId="42" xfId="2" applyFont="1" applyFill="1" applyBorder="1" applyAlignment="1" applyProtection="1">
      <alignment horizontal="right" vertical="center" shrinkToFit="1"/>
    </xf>
    <xf numFmtId="38" fontId="30" fillId="2" borderId="21" xfId="2" applyFont="1" applyFill="1" applyBorder="1" applyAlignment="1" applyProtection="1">
      <alignment horizontal="right" vertical="center" shrinkToFit="1"/>
    </xf>
    <xf numFmtId="38" fontId="32" fillId="13" borderId="79" xfId="2" applyFont="1" applyFill="1" applyBorder="1" applyAlignment="1" applyProtection="1">
      <alignment horizontal="right" vertical="center" shrinkToFit="1"/>
    </xf>
    <xf numFmtId="38" fontId="32" fillId="13" borderId="78" xfId="2" applyFont="1" applyFill="1" applyBorder="1" applyAlignment="1" applyProtection="1">
      <alignment horizontal="right" vertical="center" shrinkToFit="1"/>
    </xf>
    <xf numFmtId="38" fontId="30" fillId="2" borderId="46" xfId="2" applyFont="1" applyFill="1" applyBorder="1" applyAlignment="1" applyProtection="1">
      <alignment horizontal="right" vertical="center" shrinkToFit="1"/>
    </xf>
    <xf numFmtId="38" fontId="30" fillId="2" borderId="22" xfId="2" applyFont="1" applyFill="1" applyBorder="1" applyAlignment="1" applyProtection="1">
      <alignment horizontal="right" vertical="center" shrinkToFit="1"/>
    </xf>
    <xf numFmtId="38" fontId="30" fillId="2" borderId="41" xfId="2" applyFont="1" applyFill="1" applyBorder="1" applyAlignment="1" applyProtection="1">
      <alignment horizontal="center" vertical="center" shrinkToFit="1"/>
    </xf>
    <xf numFmtId="38" fontId="30" fillId="2" borderId="23" xfId="2" applyFont="1" applyFill="1" applyBorder="1" applyAlignment="1" applyProtection="1">
      <alignment horizontal="center" vertical="center" shrinkToFit="1"/>
    </xf>
    <xf numFmtId="38" fontId="16" fillId="2" borderId="18" xfId="2" applyFont="1" applyFill="1" applyBorder="1" applyAlignment="1" applyProtection="1">
      <alignment horizontal="distributed" vertical="center" shrinkToFit="1"/>
    </xf>
    <xf numFmtId="38" fontId="16" fillId="2" borderId="23" xfId="2" applyFont="1" applyFill="1" applyBorder="1" applyAlignment="1" applyProtection="1">
      <alignment horizontal="distributed" vertical="center" shrinkToFit="1"/>
    </xf>
    <xf numFmtId="38" fontId="1" fillId="2" borderId="18" xfId="2" applyFont="1" applyFill="1" applyBorder="1" applyAlignment="1" applyProtection="1">
      <alignment horizontal="distributed" vertical="center" shrinkToFit="1"/>
    </xf>
    <xf numFmtId="38" fontId="5" fillId="0" borderId="11" xfId="2" applyFont="1" applyFill="1" applyBorder="1" applyAlignment="1" applyProtection="1">
      <alignment vertical="center" shrinkToFit="1"/>
    </xf>
    <xf numFmtId="38" fontId="5" fillId="0" borderId="18" xfId="2" applyFont="1" applyFill="1" applyBorder="1" applyAlignment="1" applyProtection="1">
      <alignment vertical="center" shrinkToFit="1"/>
    </xf>
    <xf numFmtId="38" fontId="30" fillId="2" borderId="46" xfId="2" applyFont="1" applyFill="1" applyBorder="1" applyAlignment="1" applyProtection="1">
      <alignment horizontal="center" vertical="center" shrinkToFit="1"/>
    </xf>
    <xf numFmtId="38" fontId="30" fillId="2" borderId="22" xfId="2" applyFont="1" applyFill="1" applyBorder="1" applyAlignment="1" applyProtection="1">
      <alignment horizontal="center" vertical="center" shrinkToFit="1"/>
    </xf>
    <xf numFmtId="38" fontId="16" fillId="2" borderId="11" xfId="2" applyFont="1" applyFill="1" applyBorder="1" applyAlignment="1" applyProtection="1">
      <alignment horizontal="distributed" vertical="center" shrinkToFit="1"/>
    </xf>
    <xf numFmtId="38" fontId="16" fillId="2" borderId="30" xfId="2" applyFont="1" applyFill="1" applyBorder="1" applyAlignment="1" applyProtection="1">
      <alignment horizontal="distributed" vertical="center" shrinkToFit="1"/>
    </xf>
    <xf numFmtId="38" fontId="16" fillId="2" borderId="22" xfId="2" applyFont="1" applyFill="1" applyBorder="1" applyAlignment="1" applyProtection="1">
      <alignment horizontal="distributed" vertical="center" shrinkToFit="1"/>
    </xf>
    <xf numFmtId="38" fontId="38" fillId="13" borderId="81" xfId="2" applyFont="1" applyFill="1" applyBorder="1" applyAlignment="1" applyProtection="1">
      <alignment horizontal="center" vertical="center" shrinkToFit="1"/>
    </xf>
    <xf numFmtId="38" fontId="38" fillId="13" borderId="78" xfId="2" applyFont="1" applyFill="1" applyBorder="1" applyAlignment="1" applyProtection="1">
      <alignment horizontal="center" vertical="center" shrinkToFit="1"/>
    </xf>
    <xf numFmtId="38" fontId="16" fillId="2" borderId="29" xfId="2" applyFont="1" applyFill="1" applyBorder="1" applyAlignment="1" applyProtection="1">
      <alignment horizontal="distributed" vertical="center" shrinkToFit="1"/>
    </xf>
    <xf numFmtId="38" fontId="38" fillId="13" borderId="74" xfId="2" applyFont="1" applyFill="1" applyBorder="1" applyAlignment="1" applyProtection="1">
      <alignment horizontal="center" vertical="center" shrinkToFit="1"/>
    </xf>
    <xf numFmtId="38" fontId="16" fillId="2" borderId="60" xfId="2" applyFont="1" applyFill="1" applyBorder="1" applyAlignment="1" applyProtection="1">
      <alignment horizontal="distributed" vertical="center" shrinkToFit="1"/>
    </xf>
    <xf numFmtId="38" fontId="16" fillId="2" borderId="102" xfId="2" applyFont="1" applyFill="1" applyBorder="1" applyAlignment="1" applyProtection="1">
      <alignment horizontal="distributed" vertical="center" shrinkToFit="1"/>
    </xf>
    <xf numFmtId="38" fontId="16" fillId="2" borderId="45" xfId="2" applyFont="1" applyFill="1" applyBorder="1" applyAlignment="1" applyProtection="1">
      <alignment horizontal="distributed" vertical="center" shrinkToFit="1"/>
    </xf>
    <xf numFmtId="38" fontId="16" fillId="2" borderId="21" xfId="2" applyFont="1" applyFill="1" applyBorder="1" applyAlignment="1" applyProtection="1">
      <alignment horizontal="distributed" vertical="center" shrinkToFit="1"/>
    </xf>
    <xf numFmtId="38" fontId="23" fillId="0" borderId="28" xfId="2" applyFont="1" applyFill="1" applyBorder="1" applyAlignment="1" applyProtection="1">
      <alignment horizontal="center" vertical="center" shrinkToFit="1"/>
    </xf>
    <xf numFmtId="38" fontId="23" fillId="0" borderId="21" xfId="2" applyFont="1" applyFill="1" applyBorder="1" applyAlignment="1" applyProtection="1">
      <alignment horizontal="center" vertical="center" shrinkToFit="1"/>
    </xf>
    <xf numFmtId="38" fontId="16" fillId="2" borderId="28" xfId="2" applyFont="1" applyFill="1" applyBorder="1" applyAlignment="1" applyProtection="1">
      <alignment horizontal="distributed" vertical="center" shrinkToFit="1"/>
    </xf>
    <xf numFmtId="38" fontId="38" fillId="13" borderId="81" xfId="2" applyFont="1" applyFill="1" applyBorder="1" applyAlignment="1" applyProtection="1">
      <alignment horizontal="distributed" vertical="center" shrinkToFit="1"/>
    </xf>
    <xf numFmtId="38" fontId="38" fillId="13" borderId="78" xfId="2" applyFont="1" applyFill="1" applyBorder="1" applyAlignment="1" applyProtection="1">
      <alignment horizontal="distributed" vertical="center" shrinkToFit="1"/>
    </xf>
    <xf numFmtId="38" fontId="23" fillId="0" borderId="45" xfId="2" applyFont="1" applyFill="1" applyBorder="1" applyAlignment="1" applyProtection="1">
      <alignment horizontal="center" vertical="center" shrinkToFit="1"/>
    </xf>
    <xf numFmtId="38" fontId="16" fillId="2" borderId="18" xfId="2" applyFont="1" applyFill="1" applyBorder="1" applyAlignment="1" applyProtection="1">
      <alignment horizontal="center" vertical="center" shrinkToFit="1"/>
    </xf>
    <xf numFmtId="38" fontId="16" fillId="2" borderId="23" xfId="2" applyFont="1" applyFill="1" applyBorder="1" applyAlignment="1" applyProtection="1">
      <alignment horizontal="center" vertical="center" shrinkToFit="1"/>
    </xf>
    <xf numFmtId="38" fontId="29" fillId="2" borderId="1" xfId="2" applyFont="1" applyFill="1" applyBorder="1" applyAlignment="1" applyProtection="1">
      <alignment horizontal="center" vertical="center" textRotation="255" shrinkToFit="1"/>
    </xf>
    <xf numFmtId="38" fontId="30" fillId="2" borderId="42" xfId="2" applyFont="1" applyFill="1" applyBorder="1" applyAlignment="1" applyProtection="1">
      <alignment horizontal="center" vertical="center" shrinkToFit="1"/>
    </xf>
    <xf numFmtId="38" fontId="30" fillId="2" borderId="21" xfId="2" applyFont="1" applyFill="1" applyBorder="1" applyAlignment="1" applyProtection="1">
      <alignment horizontal="center" vertical="center" shrinkToFit="1"/>
    </xf>
    <xf numFmtId="38" fontId="16" fillId="2" borderId="45" xfId="2" applyFont="1" applyFill="1" applyBorder="1" applyAlignment="1" applyProtection="1">
      <alignment horizontal="center" vertical="center" shrinkToFit="1"/>
    </xf>
    <xf numFmtId="38" fontId="16" fillId="2" borderId="21" xfId="2" applyFont="1" applyFill="1" applyBorder="1" applyAlignment="1" applyProtection="1">
      <alignment horizontal="center" vertical="center" shrinkToFit="1"/>
    </xf>
    <xf numFmtId="38" fontId="29" fillId="2" borderId="4" xfId="2" applyFont="1" applyFill="1" applyBorder="1" applyAlignment="1" applyProtection="1">
      <alignment horizontal="center" vertical="center" textRotation="255" shrinkToFit="1"/>
    </xf>
    <xf numFmtId="38" fontId="29" fillId="2" borderId="7" xfId="2" applyFont="1" applyFill="1" applyBorder="1" applyAlignment="1" applyProtection="1">
      <alignment horizontal="center" vertical="center" textRotation="255" shrinkToFit="1"/>
    </xf>
    <xf numFmtId="38" fontId="29" fillId="2" borderId="9" xfId="2" applyFont="1" applyFill="1" applyBorder="1" applyAlignment="1" applyProtection="1">
      <alignment horizontal="center" vertical="center" textRotation="255" shrinkToFit="1"/>
    </xf>
    <xf numFmtId="38" fontId="16" fillId="2" borderId="28" xfId="2" applyFont="1" applyFill="1" applyBorder="1" applyAlignment="1" applyProtection="1">
      <alignment horizontal="center" vertical="center" shrinkToFit="1"/>
    </xf>
    <xf numFmtId="38" fontId="29" fillId="2" borderId="1" xfId="2" applyFont="1" applyFill="1" applyBorder="1" applyAlignment="1" applyProtection="1">
      <alignment horizontal="center" vertical="center" shrinkToFit="1"/>
    </xf>
    <xf numFmtId="38" fontId="39" fillId="2" borderId="1" xfId="2" applyFont="1" applyFill="1" applyBorder="1" applyAlignment="1" applyProtection="1">
      <alignment horizontal="center" vertical="center" shrinkToFit="1"/>
    </xf>
    <xf numFmtId="38" fontId="16" fillId="2" borderId="11" xfId="2" applyFont="1" applyFill="1" applyBorder="1" applyAlignment="1" applyProtection="1">
      <alignment horizontal="center" vertical="center" shrinkToFit="1"/>
    </xf>
    <xf numFmtId="38" fontId="1" fillId="0" borderId="30" xfId="2" applyFont="1" applyFill="1" applyBorder="1" applyAlignment="1" applyProtection="1">
      <alignment horizontal="distributed" vertical="center" shrinkToFit="1"/>
    </xf>
    <xf numFmtId="38" fontId="16" fillId="2" borderId="121" xfId="2" applyFont="1" applyFill="1" applyBorder="1" applyAlignment="1" applyProtection="1">
      <alignment horizontal="distributed" vertical="center" shrinkToFit="1"/>
    </xf>
    <xf numFmtId="38" fontId="16" fillId="2" borderId="15" xfId="2" applyFont="1" applyFill="1" applyBorder="1" applyAlignment="1" applyProtection="1">
      <alignment horizontal="distributed" vertical="center" shrinkToFit="1"/>
    </xf>
    <xf numFmtId="38" fontId="16" fillId="2" borderId="25" xfId="2" applyFont="1" applyFill="1" applyBorder="1" applyAlignment="1" applyProtection="1">
      <alignment horizontal="distributed" vertical="center" shrinkToFit="1"/>
    </xf>
    <xf numFmtId="38" fontId="28" fillId="13" borderId="81" xfId="2" applyFont="1" applyFill="1" applyBorder="1" applyAlignment="1" applyProtection="1">
      <alignment horizontal="center" vertical="center" shrinkToFit="1"/>
    </xf>
    <xf numFmtId="38" fontId="28" fillId="13" borderId="78" xfId="2" applyFont="1" applyFill="1" applyBorder="1" applyAlignment="1" applyProtection="1">
      <alignment horizontal="center" vertical="center" shrinkToFit="1"/>
    </xf>
    <xf numFmtId="0" fontId="0" fillId="0" borderId="45" xfId="0" applyBorder="1"/>
    <xf numFmtId="38" fontId="16" fillId="0" borderId="30" xfId="2" applyFont="1" applyFill="1" applyBorder="1" applyAlignment="1" applyProtection="1">
      <alignment horizontal="distributed" vertical="center" shrinkToFit="1"/>
    </xf>
    <xf numFmtId="38" fontId="32" fillId="13" borderId="74" xfId="2" applyFont="1" applyFill="1" applyBorder="1" applyAlignment="1" applyProtection="1">
      <alignment horizontal="right" vertical="center" shrinkToFit="1"/>
    </xf>
    <xf numFmtId="38" fontId="16" fillId="0" borderId="18" xfId="2" applyFont="1" applyFill="1" applyBorder="1" applyAlignment="1" applyProtection="1">
      <alignment horizontal="distributed" vertical="center" wrapText="1" shrinkToFit="1"/>
    </xf>
    <xf numFmtId="38" fontId="30" fillId="2" borderId="18" xfId="2" applyFont="1" applyFill="1" applyBorder="1" applyAlignment="1" applyProtection="1">
      <alignment horizontal="right" vertical="center" shrinkToFit="1"/>
    </xf>
    <xf numFmtId="38" fontId="30" fillId="2" borderId="44" xfId="2" applyFont="1" applyFill="1" applyBorder="1" applyAlignment="1" applyProtection="1">
      <alignment horizontal="right" vertical="center" shrinkToFit="1"/>
    </xf>
    <xf numFmtId="38" fontId="30" fillId="2" borderId="14" xfId="2" applyFont="1" applyFill="1" applyBorder="1" applyAlignment="1" applyProtection="1">
      <alignment horizontal="right" vertical="center" shrinkToFit="1"/>
    </xf>
    <xf numFmtId="38" fontId="30" fillId="0" borderId="18" xfId="2" applyFont="1" applyFill="1" applyBorder="1" applyAlignment="1" applyProtection="1">
      <alignment horizontal="right" vertical="center" shrinkToFit="1"/>
    </xf>
    <xf numFmtId="38" fontId="30" fillId="2" borderId="45" xfId="2" applyFont="1" applyFill="1" applyBorder="1" applyAlignment="1" applyProtection="1">
      <alignment horizontal="right" vertical="center" shrinkToFit="1"/>
    </xf>
    <xf numFmtId="38" fontId="28" fillId="13" borderId="74" xfId="2" applyFont="1" applyFill="1" applyBorder="1" applyAlignment="1" applyProtection="1">
      <alignment horizontal="center" vertical="center" shrinkToFit="1"/>
    </xf>
    <xf numFmtId="38" fontId="16" fillId="2" borderId="14" xfId="2" applyFont="1" applyFill="1" applyBorder="1" applyAlignment="1" applyProtection="1">
      <alignment horizontal="distributed" vertical="center" shrinkToFit="1"/>
    </xf>
    <xf numFmtId="38" fontId="30" fillId="2" borderId="29" xfId="2" applyFont="1" applyFill="1" applyBorder="1" applyAlignment="1" applyProtection="1">
      <alignment horizontal="right" vertical="center" shrinkToFit="1"/>
    </xf>
    <xf numFmtId="38" fontId="1" fillId="2" borderId="15" xfId="2" applyFont="1" applyFill="1" applyBorder="1" applyAlignment="1" applyProtection="1">
      <alignment horizontal="distributed" vertical="center" shrinkToFit="1"/>
    </xf>
    <xf numFmtId="38" fontId="1" fillId="2" borderId="25" xfId="2" applyFont="1" applyFill="1" applyBorder="1" applyAlignment="1" applyProtection="1">
      <alignment horizontal="distributed" vertical="center" shrinkToFit="1"/>
    </xf>
    <xf numFmtId="38" fontId="41" fillId="13" borderId="81" xfId="2" applyFont="1" applyFill="1" applyBorder="1" applyAlignment="1" applyProtection="1">
      <alignment horizontal="center" vertical="center" shrinkToFit="1"/>
    </xf>
    <xf numFmtId="38" fontId="41" fillId="13" borderId="78" xfId="2" applyFont="1" applyFill="1" applyBorder="1" applyAlignment="1" applyProtection="1">
      <alignment horizontal="center" vertical="center" shrinkToFit="1"/>
    </xf>
    <xf numFmtId="38" fontId="29" fillId="0" borderId="28" xfId="2" applyFont="1" applyFill="1" applyBorder="1" applyAlignment="1" applyProtection="1">
      <alignment horizontal="center" vertical="center" shrinkToFit="1"/>
    </xf>
    <xf numFmtId="38" fontId="29" fillId="0" borderId="21" xfId="2" applyFont="1" applyFill="1" applyBorder="1" applyAlignment="1" applyProtection="1">
      <alignment horizontal="center" vertical="center" shrinkToFit="1"/>
    </xf>
    <xf numFmtId="38" fontId="5" fillId="0" borderId="15" xfId="2" applyFont="1" applyFill="1" applyBorder="1" applyAlignment="1" applyProtection="1">
      <alignment vertical="center" shrinkToFit="1"/>
    </xf>
    <xf numFmtId="38" fontId="5" fillId="0" borderId="25" xfId="2" applyFont="1" applyFill="1" applyBorder="1" applyAlignment="1" applyProtection="1">
      <alignment vertical="center" shrinkToFit="1"/>
    </xf>
    <xf numFmtId="38" fontId="1" fillId="2" borderId="11" xfId="2" applyFont="1" applyFill="1" applyBorder="1" applyAlignment="1" applyProtection="1">
      <alignment horizontal="distributed" vertical="center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1" fillId="2" borderId="28" xfId="2" applyFont="1" applyFill="1" applyBorder="1" applyAlignment="1" applyProtection="1">
      <alignment horizontal="distributed" vertical="center" shrinkToFit="1"/>
    </xf>
    <xf numFmtId="38" fontId="1" fillId="2" borderId="21" xfId="2" applyFont="1" applyFill="1" applyBorder="1" applyAlignment="1" applyProtection="1">
      <alignment horizontal="distributed" vertical="center" shrinkToFit="1"/>
    </xf>
    <xf numFmtId="38" fontId="44" fillId="2" borderId="18" xfId="2" applyFont="1" applyFill="1" applyBorder="1" applyAlignment="1" applyProtection="1">
      <alignment horizontal="distributed" vertical="center" shrinkToFit="1"/>
    </xf>
    <xf numFmtId="38" fontId="44" fillId="2" borderId="23" xfId="2" applyFont="1" applyFill="1" applyBorder="1" applyAlignment="1" applyProtection="1">
      <alignment horizontal="distributed" vertical="center" shrinkToFit="1"/>
    </xf>
    <xf numFmtId="38" fontId="30" fillId="2" borderId="18" xfId="2" applyFont="1" applyFill="1" applyBorder="1" applyAlignment="1" applyProtection="1">
      <alignment horizontal="center" vertical="center" shrinkToFit="1"/>
    </xf>
    <xf numFmtId="38" fontId="35" fillId="2" borderId="41" xfId="2" applyFont="1" applyFill="1" applyBorder="1" applyAlignment="1" applyProtection="1">
      <alignment horizontal="center" vertical="center" shrinkToFit="1"/>
    </xf>
    <xf numFmtId="38" fontId="35" fillId="2" borderId="18" xfId="2" applyFont="1" applyFill="1" applyBorder="1" applyAlignment="1" applyProtection="1">
      <alignment horizontal="center" vertical="center" shrinkToFit="1"/>
    </xf>
    <xf numFmtId="38" fontId="29" fillId="0" borderId="45" xfId="2" applyFont="1" applyFill="1" applyBorder="1" applyAlignment="1" applyProtection="1">
      <alignment horizontal="center" vertical="center" shrinkToFit="1"/>
    </xf>
    <xf numFmtId="38" fontId="5" fillId="0" borderId="14" xfId="2" applyFont="1" applyFill="1" applyBorder="1" applyAlignment="1" applyProtection="1">
      <alignment vertical="center" shrinkToFit="1"/>
    </xf>
    <xf numFmtId="38" fontId="44" fillId="2" borderId="18" xfId="2" applyFont="1" applyFill="1" applyBorder="1" applyAlignment="1" applyProtection="1">
      <alignment horizontal="distributed" vertical="center" wrapText="1" shrinkToFit="1"/>
    </xf>
    <xf numFmtId="38" fontId="1" fillId="2" borderId="45" xfId="2" applyFont="1" applyFill="1" applyBorder="1" applyAlignment="1" applyProtection="1">
      <alignment horizontal="distributed" vertical="center" shrinkToFit="1"/>
    </xf>
    <xf numFmtId="38" fontId="1" fillId="2" borderId="18" xfId="2" applyFont="1" applyFill="1" applyBorder="1" applyAlignment="1" applyProtection="1">
      <alignment horizontal="distributed" vertical="center" wrapText="1" shrinkToFit="1"/>
    </xf>
    <xf numFmtId="38" fontId="44" fillId="2" borderId="104" xfId="2" applyFont="1" applyFill="1" applyBorder="1" applyAlignment="1" applyProtection="1">
      <alignment horizontal="distributed" vertical="center" wrapText="1" shrinkToFit="1"/>
    </xf>
    <xf numFmtId="38" fontId="44" fillId="2" borderId="104" xfId="2" applyFont="1" applyFill="1" applyBorder="1" applyAlignment="1" applyProtection="1">
      <alignment horizontal="distributed" vertical="center" shrinkToFit="1"/>
    </xf>
    <xf numFmtId="38" fontId="44" fillId="2" borderId="105" xfId="2" applyFont="1" applyFill="1" applyBorder="1" applyAlignment="1" applyProtection="1">
      <alignment horizontal="distributed" vertical="center" shrinkToFit="1"/>
    </xf>
    <xf numFmtId="38" fontId="1" fillId="2" borderId="14" xfId="2" applyFont="1" applyFill="1" applyBorder="1" applyAlignment="1" applyProtection="1">
      <alignment horizontal="distributed" vertical="center" shrinkToFit="1"/>
    </xf>
    <xf numFmtId="0" fontId="22" fillId="0" borderId="18" xfId="0" applyFont="1" applyBorder="1" applyAlignment="1">
      <alignment horizontal="distributed" vertical="center"/>
    </xf>
    <xf numFmtId="0" fontId="22" fillId="0" borderId="23" xfId="0" applyFont="1" applyBorder="1" applyAlignment="1">
      <alignment horizontal="distributed" vertical="center"/>
    </xf>
    <xf numFmtId="38" fontId="44" fillId="2" borderId="29" xfId="2" applyFont="1" applyFill="1" applyBorder="1" applyAlignment="1" applyProtection="1">
      <alignment horizontal="distributed" vertical="center" shrinkToFit="1"/>
    </xf>
    <xf numFmtId="38" fontId="44" fillId="2" borderId="22" xfId="2" applyFont="1" applyFill="1" applyBorder="1" applyAlignment="1" applyProtection="1">
      <alignment horizontal="distributed" vertical="center" shrinkToFit="1"/>
    </xf>
    <xf numFmtId="0" fontId="0" fillId="0" borderId="29" xfId="0" applyBorder="1"/>
    <xf numFmtId="0" fontId="0" fillId="0" borderId="22" xfId="0" applyBorder="1"/>
    <xf numFmtId="38" fontId="30" fillId="0" borderId="45" xfId="2" applyFont="1" applyFill="1" applyBorder="1" applyAlignment="1" applyProtection="1">
      <alignment horizontal="right" vertical="center" shrinkToFit="1"/>
    </xf>
    <xf numFmtId="38" fontId="30" fillId="0" borderId="44" xfId="2" applyFont="1" applyFill="1" applyBorder="1" applyAlignment="1" applyProtection="1">
      <alignment horizontal="right" vertical="center" shrinkToFit="1"/>
    </xf>
    <xf numFmtId="38" fontId="30" fillId="0" borderId="14" xfId="2" applyFont="1" applyFill="1" applyBorder="1" applyAlignment="1" applyProtection="1">
      <alignment horizontal="right" vertical="center" shrinkToFit="1"/>
    </xf>
    <xf numFmtId="38" fontId="30" fillId="0" borderId="25" xfId="2" applyFont="1" applyFill="1" applyBorder="1" applyAlignment="1" applyProtection="1">
      <alignment horizontal="right" vertical="center" shrinkToFit="1"/>
    </xf>
    <xf numFmtId="38" fontId="29" fillId="2" borderId="96" xfId="2" applyFont="1" applyFill="1" applyBorder="1" applyAlignment="1" applyProtection="1">
      <alignment horizontal="center" vertical="center" textRotation="255" shrinkToFit="1"/>
    </xf>
    <xf numFmtId="38" fontId="30" fillId="2" borderId="25" xfId="2" applyFont="1" applyFill="1" applyBorder="1" applyAlignment="1" applyProtection="1">
      <alignment horizontal="right" vertical="center" shrinkToFit="1"/>
    </xf>
    <xf numFmtId="38" fontId="29" fillId="2" borderId="1" xfId="2" applyFont="1" applyFill="1" applyBorder="1" applyAlignment="1" applyProtection="1">
      <alignment vertical="center" textRotation="255" shrinkToFit="1"/>
    </xf>
    <xf numFmtId="38" fontId="30" fillId="2" borderId="41" xfId="2" applyFont="1" applyFill="1" applyBorder="1" applyAlignment="1" applyProtection="1">
      <alignment vertical="center" shrinkToFit="1"/>
    </xf>
    <xf numFmtId="38" fontId="30" fillId="2" borderId="23" xfId="2" applyFont="1" applyFill="1" applyBorder="1" applyAlignment="1" applyProtection="1">
      <alignment vertical="center" shrinkToFit="1"/>
    </xf>
    <xf numFmtId="38" fontId="35" fillId="2" borderId="0" xfId="2" applyFont="1" applyFill="1" applyBorder="1" applyAlignment="1" applyProtection="1">
      <alignment horizontal="right" vertical="center" shrinkToFit="1"/>
    </xf>
    <xf numFmtId="38" fontId="35" fillId="2" borderId="41" xfId="2" applyFont="1" applyFill="1" applyBorder="1" applyAlignment="1" applyProtection="1">
      <alignment horizontal="right" vertical="center" shrinkToFit="1"/>
    </xf>
    <xf numFmtId="38" fontId="35" fillId="2" borderId="23" xfId="2" applyFont="1" applyFill="1" applyBorder="1" applyAlignment="1" applyProtection="1">
      <alignment horizontal="right" vertical="center" shrinkToFit="1"/>
    </xf>
    <xf numFmtId="38" fontId="28" fillId="13" borderId="74" xfId="2" applyFont="1" applyFill="1" applyBorder="1" applyAlignment="1" applyProtection="1">
      <alignment horizontal="distributed" vertical="center" shrinkToFit="1"/>
    </xf>
    <xf numFmtId="38" fontId="28" fillId="13" borderId="78" xfId="2" applyFont="1" applyFill="1" applyBorder="1" applyAlignment="1" applyProtection="1">
      <alignment horizontal="distributed" vertical="center" shrinkToFit="1"/>
    </xf>
    <xf numFmtId="38" fontId="5" fillId="2" borderId="0" xfId="2" applyFont="1" applyFill="1" applyBorder="1" applyAlignment="1" applyProtection="1">
      <alignment horizontal="distributed" vertical="center" shrinkToFit="1"/>
    </xf>
    <xf numFmtId="38" fontId="35" fillId="2" borderId="18" xfId="2" applyFont="1" applyFill="1" applyBorder="1" applyAlignment="1" applyProtection="1">
      <alignment horizontal="right" vertical="center" shrinkToFit="1"/>
    </xf>
    <xf numFmtId="38" fontId="32" fillId="13" borderId="79" xfId="2" applyFont="1" applyFill="1" applyBorder="1" applyAlignment="1" applyProtection="1">
      <alignment vertical="center" shrinkToFit="1"/>
    </xf>
    <xf numFmtId="38" fontId="32" fillId="13" borderId="78" xfId="2" applyFont="1" applyFill="1" applyBorder="1" applyAlignment="1" applyProtection="1">
      <alignment vertical="center" shrinkToFit="1"/>
    </xf>
    <xf numFmtId="38" fontId="30" fillId="2" borderId="89" xfId="2" applyFont="1" applyFill="1" applyBorder="1" applyAlignment="1" applyProtection="1">
      <alignment vertical="center" shrinkToFit="1"/>
    </xf>
    <xf numFmtId="38" fontId="30" fillId="2" borderId="102" xfId="2" applyFont="1" applyFill="1" applyBorder="1" applyAlignment="1" applyProtection="1">
      <alignment vertical="center" shrinkToFit="1"/>
    </xf>
    <xf numFmtId="38" fontId="28" fillId="13" borderId="81" xfId="2" applyFont="1" applyFill="1" applyBorder="1" applyAlignment="1" applyProtection="1">
      <alignment horizontal="distributed" vertical="center" shrinkToFit="1"/>
    </xf>
    <xf numFmtId="38" fontId="30" fillId="2" borderId="46" xfId="2" applyFont="1" applyFill="1" applyBorder="1" applyAlignment="1" applyProtection="1">
      <alignment vertical="center" shrinkToFit="1"/>
    </xf>
    <xf numFmtId="38" fontId="30" fillId="2" borderId="22" xfId="2" applyFont="1" applyFill="1" applyBorder="1" applyAlignment="1" applyProtection="1">
      <alignment vertical="center" shrinkToFit="1"/>
    </xf>
    <xf numFmtId="38" fontId="35" fillId="2" borderId="42" xfId="2" applyFont="1" applyFill="1" applyBorder="1" applyAlignment="1" applyProtection="1">
      <alignment horizontal="right" vertical="center" shrinkToFit="1"/>
    </xf>
    <xf numFmtId="38" fontId="35" fillId="2" borderId="21" xfId="2" applyFont="1" applyFill="1" applyBorder="1" applyAlignment="1" applyProtection="1">
      <alignment horizontal="right" vertical="center" shrinkToFit="1"/>
    </xf>
    <xf numFmtId="38" fontId="5" fillId="2" borderId="11" xfId="2" applyFont="1" applyFill="1" applyBorder="1" applyAlignment="1" applyProtection="1">
      <alignment horizontal="distributed" vertical="center" shrinkToFit="1"/>
    </xf>
    <xf numFmtId="38" fontId="5" fillId="2" borderId="18" xfId="2" applyFont="1" applyFill="1" applyBorder="1" applyAlignment="1" applyProtection="1">
      <alignment horizontal="distributed" vertical="center" shrinkToFit="1"/>
    </xf>
    <xf numFmtId="38" fontId="5" fillId="2" borderId="23" xfId="2" applyFont="1" applyFill="1" applyBorder="1" applyAlignment="1" applyProtection="1">
      <alignment horizontal="distributed" vertical="center" shrinkToFit="1"/>
    </xf>
    <xf numFmtId="38" fontId="35" fillId="2" borderId="45" xfId="2" applyFont="1" applyFill="1" applyBorder="1" applyAlignment="1" applyProtection="1">
      <alignment horizontal="right" vertical="center" shrinkToFit="1"/>
    </xf>
    <xf numFmtId="38" fontId="6" fillId="0" borderId="11" xfId="2" applyFont="1" applyFill="1" applyBorder="1" applyAlignment="1" applyProtection="1">
      <alignment vertical="center" shrinkToFit="1"/>
    </xf>
    <xf numFmtId="38" fontId="6" fillId="0" borderId="18" xfId="2" applyFont="1" applyFill="1" applyBorder="1" applyAlignment="1" applyProtection="1">
      <alignment vertical="center" shrinkToFit="1"/>
    </xf>
    <xf numFmtId="38" fontId="6" fillId="0" borderId="23" xfId="2" applyFont="1" applyFill="1" applyBorder="1" applyAlignment="1" applyProtection="1">
      <alignment vertical="center" shrinkToFit="1"/>
    </xf>
    <xf numFmtId="38" fontId="6" fillId="0" borderId="30" xfId="2" applyFont="1" applyFill="1" applyBorder="1" applyAlignment="1" applyProtection="1">
      <alignment vertical="center" shrinkToFit="1"/>
    </xf>
    <xf numFmtId="38" fontId="6" fillId="0" borderId="22" xfId="2" applyFont="1" applyFill="1" applyBorder="1" applyAlignment="1" applyProtection="1">
      <alignment vertical="center" shrinkToFit="1"/>
    </xf>
    <xf numFmtId="38" fontId="35" fillId="0" borderId="64" xfId="2" applyFont="1" applyFill="1" applyBorder="1" applyAlignment="1" applyProtection="1">
      <alignment horizontal="right" vertical="center" shrinkToFit="1"/>
    </xf>
    <xf numFmtId="38" fontId="35" fillId="0" borderId="47" xfId="2" applyFont="1" applyFill="1" applyBorder="1" applyAlignment="1" applyProtection="1">
      <alignment horizontal="right" vertical="center" shrinkToFit="1"/>
    </xf>
    <xf numFmtId="38" fontId="35" fillId="0" borderId="41" xfId="2" applyFont="1" applyFill="1" applyBorder="1" applyAlignment="1" applyProtection="1">
      <alignment horizontal="right" vertical="center" shrinkToFit="1"/>
    </xf>
    <xf numFmtId="38" fontId="35" fillId="0" borderId="23" xfId="2" applyFont="1" applyFill="1" applyBorder="1" applyAlignment="1" applyProtection="1">
      <alignment horizontal="right" vertical="center" shrinkToFit="1"/>
    </xf>
    <xf numFmtId="38" fontId="6" fillId="0" borderId="19" xfId="2" applyFont="1" applyFill="1" applyBorder="1" applyAlignment="1" applyProtection="1">
      <alignment vertical="center" shrinkToFit="1"/>
    </xf>
    <xf numFmtId="38" fontId="6" fillId="0" borderId="57" xfId="2" applyFont="1" applyFill="1" applyBorder="1" applyAlignment="1" applyProtection="1">
      <alignment vertical="center" shrinkToFit="1"/>
    </xf>
    <xf numFmtId="38" fontId="7" fillId="0" borderId="47" xfId="2" applyFont="1" applyFill="1" applyBorder="1" applyAlignment="1" applyProtection="1">
      <alignment vertical="center" shrinkToFit="1"/>
    </xf>
    <xf numFmtId="38" fontId="7" fillId="0" borderId="106" xfId="2" applyFont="1" applyFill="1" applyBorder="1" applyAlignment="1" applyProtection="1">
      <alignment vertical="center" shrinkToFit="1"/>
    </xf>
    <xf numFmtId="38" fontId="30" fillId="2" borderId="89" xfId="2" applyFont="1" applyFill="1" applyBorder="1" applyAlignment="1" applyProtection="1">
      <alignment horizontal="center" vertical="center" shrinkToFit="1"/>
    </xf>
    <xf numFmtId="38" fontId="30" fillId="2" borderId="102" xfId="2" applyFont="1" applyFill="1" applyBorder="1" applyAlignment="1" applyProtection="1">
      <alignment horizontal="center" vertical="center" shrinkToFit="1"/>
    </xf>
    <xf numFmtId="38" fontId="5" fillId="2" borderId="16" xfId="2" applyFont="1" applyFill="1" applyBorder="1" applyAlignment="1" applyProtection="1">
      <alignment horizontal="distributed" vertical="center" shrinkToFit="1"/>
    </xf>
    <xf numFmtId="38" fontId="30" fillId="2" borderId="2" xfId="2" applyFont="1" applyFill="1" applyBorder="1" applyAlignment="1" applyProtection="1">
      <alignment vertical="center" shrinkToFit="1"/>
    </xf>
    <xf numFmtId="0" fontId="41" fillId="0" borderId="2" xfId="0" applyFont="1" applyBorder="1" applyAlignment="1"/>
    <xf numFmtId="38" fontId="30" fillId="2" borderId="64" xfId="2" applyFont="1" applyFill="1" applyBorder="1" applyAlignment="1" applyProtection="1">
      <alignment vertical="center" shrinkToFit="1"/>
    </xf>
    <xf numFmtId="38" fontId="30" fillId="2" borderId="106" xfId="2" applyFont="1" applyFill="1" applyBorder="1" applyAlignment="1" applyProtection="1">
      <alignment vertical="center" shrinkToFit="1"/>
    </xf>
    <xf numFmtId="38" fontId="6" fillId="0" borderId="20" xfId="2" applyFont="1" applyFill="1" applyBorder="1" applyAlignment="1" applyProtection="1">
      <alignment vertical="center" shrinkToFit="1"/>
    </xf>
    <xf numFmtId="38" fontId="7" fillId="0" borderId="13" xfId="2" applyFont="1" applyFill="1" applyBorder="1" applyAlignment="1" applyProtection="1">
      <alignment vertical="center" shrinkToFit="1"/>
    </xf>
    <xf numFmtId="38" fontId="30" fillId="0" borderId="46" xfId="2" applyFont="1" applyFill="1" applyBorder="1" applyAlignment="1" applyProtection="1">
      <alignment vertical="center" shrinkToFit="1"/>
    </xf>
    <xf numFmtId="38" fontId="30" fillId="0" borderId="22" xfId="2" applyFont="1" applyFill="1" applyBorder="1" applyAlignment="1" applyProtection="1">
      <alignment vertical="center" shrinkToFit="1"/>
    </xf>
    <xf numFmtId="38" fontId="30" fillId="0" borderId="42" xfId="2" applyFont="1" applyFill="1" applyBorder="1" applyAlignment="1" applyProtection="1">
      <alignment vertical="center" shrinkToFit="1"/>
    </xf>
    <xf numFmtId="38" fontId="30" fillId="0" borderId="21" xfId="2" applyFont="1" applyFill="1" applyBorder="1" applyAlignment="1" applyProtection="1">
      <alignment vertical="center" shrinkToFit="1"/>
    </xf>
    <xf numFmtId="38" fontId="30" fillId="0" borderId="67" xfId="2" applyFont="1" applyFill="1" applyBorder="1" applyAlignment="1" applyProtection="1">
      <alignment vertical="center" shrinkToFit="1"/>
    </xf>
    <xf numFmtId="38" fontId="30" fillId="0" borderId="57" xfId="2" applyFont="1" applyFill="1" applyBorder="1" applyAlignment="1" applyProtection="1">
      <alignment vertical="center" shrinkToFit="1"/>
    </xf>
    <xf numFmtId="38" fontId="35" fillId="0" borderId="67" xfId="2" applyFont="1" applyFill="1" applyBorder="1" applyAlignment="1" applyProtection="1">
      <alignment horizontal="right" vertical="center" shrinkToFit="1"/>
    </xf>
    <xf numFmtId="38" fontId="35" fillId="0" borderId="57" xfId="2" applyFont="1" applyFill="1" applyBorder="1" applyAlignment="1" applyProtection="1">
      <alignment horizontal="right" vertical="center" shrinkToFit="1"/>
    </xf>
    <xf numFmtId="38" fontId="16" fillId="0" borderId="14" xfId="2" applyFont="1" applyFill="1" applyBorder="1" applyAlignment="1" applyProtection="1">
      <alignment horizontal="distributed" vertical="center" shrinkToFit="1"/>
    </xf>
    <xf numFmtId="38" fontId="16" fillId="0" borderId="25" xfId="2" applyFont="1" applyFill="1" applyBorder="1" applyAlignment="1" applyProtection="1">
      <alignment horizontal="distributed" vertical="center" shrinkToFit="1"/>
    </xf>
    <xf numFmtId="38" fontId="35" fillId="2" borderId="46" xfId="2" applyFont="1" applyFill="1" applyBorder="1" applyAlignment="1" applyProtection="1">
      <alignment horizontal="right" vertical="center" shrinkToFit="1"/>
    </xf>
    <xf numFmtId="38" fontId="35" fillId="2" borderId="22" xfId="2" applyFont="1" applyFill="1" applyBorder="1" applyAlignment="1" applyProtection="1">
      <alignment horizontal="right" vertical="center" shrinkToFit="1"/>
    </xf>
    <xf numFmtId="38" fontId="30" fillId="2" borderId="42" xfId="2" applyFont="1" applyFill="1" applyBorder="1" applyAlignment="1" applyProtection="1">
      <alignment vertical="center" shrinkToFit="1"/>
    </xf>
    <xf numFmtId="38" fontId="30" fillId="2" borderId="21" xfId="2" applyFont="1" applyFill="1" applyBorder="1" applyAlignment="1" applyProtection="1">
      <alignment vertical="center" shrinkToFit="1"/>
    </xf>
    <xf numFmtId="38" fontId="35" fillId="2" borderId="29" xfId="2" applyFont="1" applyFill="1" applyBorder="1" applyAlignment="1" applyProtection="1">
      <alignment horizontal="right" vertical="center" shrinkToFit="1"/>
    </xf>
    <xf numFmtId="38" fontId="30" fillId="0" borderId="44" xfId="2" applyFont="1" applyFill="1" applyBorder="1" applyAlignment="1" applyProtection="1">
      <alignment vertical="center" shrinkToFit="1"/>
    </xf>
    <xf numFmtId="38" fontId="30" fillId="0" borderId="25" xfId="2" applyFont="1" applyFill="1" applyBorder="1" applyAlignment="1" applyProtection="1">
      <alignment vertical="center" shrinkToFit="1"/>
    </xf>
    <xf numFmtId="38" fontId="35" fillId="0" borderId="46" xfId="2" applyFont="1" applyFill="1" applyBorder="1" applyAlignment="1" applyProtection="1">
      <alignment horizontal="right" vertical="center" shrinkToFit="1"/>
    </xf>
    <xf numFmtId="38" fontId="35" fillId="0" borderId="22" xfId="2" applyFont="1" applyFill="1" applyBorder="1" applyAlignment="1" applyProtection="1">
      <alignment horizontal="right" vertical="center" shrinkToFit="1"/>
    </xf>
    <xf numFmtId="38" fontId="6" fillId="0" borderId="29" xfId="2" applyFont="1" applyFill="1" applyBorder="1" applyAlignment="1" applyProtection="1">
      <alignment vertical="center" shrinkToFit="1"/>
    </xf>
    <xf numFmtId="38" fontId="1" fillId="2" borderId="29" xfId="2" applyFont="1" applyFill="1" applyBorder="1" applyAlignment="1" applyProtection="1">
      <alignment horizontal="distributed" vertical="center" shrinkToFit="1"/>
    </xf>
    <xf numFmtId="38" fontId="44" fillId="0" borderId="15" xfId="2" applyFont="1" applyFill="1" applyBorder="1" applyAlignment="1" applyProtection="1">
      <alignment horizontal="distributed" vertical="center" shrinkToFit="1"/>
    </xf>
    <xf numFmtId="38" fontId="44" fillId="0" borderId="14" xfId="2" applyFont="1" applyFill="1" applyBorder="1" applyAlignment="1" applyProtection="1">
      <alignment horizontal="distributed" vertical="center" shrinkToFit="1"/>
    </xf>
    <xf numFmtId="38" fontId="44" fillId="0" borderId="25" xfId="2" applyFont="1" applyFill="1" applyBorder="1" applyAlignment="1" applyProtection="1">
      <alignment horizontal="distributed" vertical="center" shrinkToFit="1"/>
    </xf>
    <xf numFmtId="38" fontId="1" fillId="0" borderId="11" xfId="2" applyFont="1" applyFill="1" applyBorder="1" applyAlignment="1" applyProtection="1">
      <alignment horizontal="distributed" vertical="center" wrapText="1" shrinkToFit="1"/>
    </xf>
    <xf numFmtId="38" fontId="16" fillId="0" borderId="19" xfId="2" applyFont="1" applyFill="1" applyBorder="1" applyAlignment="1" applyProtection="1">
      <alignment horizontal="distributed" vertical="center" shrinkToFit="1"/>
    </xf>
    <xf numFmtId="38" fontId="16" fillId="0" borderId="20" xfId="2" applyFont="1" applyFill="1" applyBorder="1" applyAlignment="1" applyProtection="1">
      <alignment horizontal="distributed" vertical="center" shrinkToFit="1"/>
    </xf>
    <xf numFmtId="38" fontId="16" fillId="0" borderId="57" xfId="2" applyFont="1" applyFill="1" applyBorder="1" applyAlignment="1" applyProtection="1">
      <alignment horizontal="distributed" vertical="center" shrinkToFit="1"/>
    </xf>
    <xf numFmtId="38" fontId="30" fillId="13" borderId="79" xfId="2" applyFont="1" applyFill="1" applyBorder="1" applyAlignment="1" applyProtection="1">
      <alignment vertical="center" shrinkToFit="1"/>
    </xf>
    <xf numFmtId="38" fontId="30" fillId="13" borderId="78" xfId="2" applyFont="1" applyFill="1" applyBorder="1" applyAlignment="1" applyProtection="1">
      <alignment vertical="center" shrinkToFit="1"/>
    </xf>
    <xf numFmtId="38" fontId="29" fillId="0" borderId="28" xfId="2" applyFont="1" applyFill="1" applyBorder="1" applyAlignment="1" applyProtection="1">
      <alignment horizontal="distributed" vertical="center" shrinkToFit="1"/>
    </xf>
    <xf numFmtId="38" fontId="29" fillId="0" borderId="45" xfId="2" applyFont="1" applyFill="1" applyBorder="1" applyAlignment="1" applyProtection="1">
      <alignment horizontal="distributed" vertical="center" shrinkToFit="1"/>
    </xf>
    <xf numFmtId="38" fontId="29" fillId="0" borderId="21" xfId="2" applyFont="1" applyFill="1" applyBorder="1" applyAlignment="1" applyProtection="1">
      <alignment horizontal="distributed" vertical="center" shrinkToFit="1"/>
    </xf>
    <xf numFmtId="38" fontId="17" fillId="0" borderId="29" xfId="2" applyFont="1" applyFill="1" applyBorder="1" applyAlignment="1" applyProtection="1">
      <alignment horizontal="distributed" vertical="center" shrinkToFit="1"/>
    </xf>
    <xf numFmtId="38" fontId="17" fillId="0" borderId="22" xfId="2" applyFont="1" applyFill="1" applyBorder="1" applyAlignment="1" applyProtection="1">
      <alignment horizontal="distributed" vertical="center" shrinkToFit="1"/>
    </xf>
    <xf numFmtId="0" fontId="11" fillId="0" borderId="47" xfId="0" applyFont="1" applyBorder="1" applyAlignment="1">
      <alignment horizontal="left"/>
    </xf>
    <xf numFmtId="0" fontId="11" fillId="0" borderId="9" xfId="0" applyFont="1" applyBorder="1" applyAlignment="1">
      <alignment horizontal="left"/>
    </xf>
    <xf numFmtId="38" fontId="16" fillId="2" borderId="28" xfId="2" applyFont="1" applyFill="1" applyBorder="1" applyAlignment="1" applyProtection="1">
      <alignment horizontal="distributed" vertical="center" wrapText="1" shrinkToFit="1"/>
    </xf>
    <xf numFmtId="38" fontId="5" fillId="2" borderId="30" xfId="2" applyFont="1" applyFill="1" applyBorder="1" applyAlignment="1" applyProtection="1">
      <alignment horizontal="distributed" vertical="center" shrinkToFit="1"/>
    </xf>
    <xf numFmtId="38" fontId="5" fillId="2" borderId="29" xfId="2" applyFont="1" applyFill="1" applyBorder="1" applyAlignment="1" applyProtection="1">
      <alignment horizontal="distributed" vertical="center" shrinkToFit="1"/>
    </xf>
    <xf numFmtId="38" fontId="5" fillId="2" borderId="22" xfId="2" applyFont="1" applyFill="1" applyBorder="1" applyAlignment="1" applyProtection="1">
      <alignment horizontal="distributed" vertical="center" shrinkToFit="1"/>
    </xf>
    <xf numFmtId="38" fontId="1" fillId="2" borderId="11" xfId="2" applyFont="1" applyFill="1" applyBorder="1" applyAlignment="1" applyProtection="1">
      <alignment horizontal="center" vertical="center" shrinkToFit="1"/>
    </xf>
    <xf numFmtId="38" fontId="1" fillId="2" borderId="18" xfId="2" applyFont="1" applyFill="1" applyBorder="1" applyAlignment="1" applyProtection="1">
      <alignment horizontal="center" vertical="center" shrinkToFit="1"/>
    </xf>
    <xf numFmtId="38" fontId="1" fillId="2" borderId="23" xfId="2" applyFont="1" applyFill="1" applyBorder="1" applyAlignment="1" applyProtection="1">
      <alignment horizontal="center" vertical="center" shrinkToFit="1"/>
    </xf>
    <xf numFmtId="38" fontId="5" fillId="0" borderId="9" xfId="2" applyFont="1" applyFill="1" applyBorder="1" applyAlignment="1" applyProtection="1">
      <alignment vertical="center" shrinkToFit="1"/>
    </xf>
    <xf numFmtId="38" fontId="5" fillId="0" borderId="1" xfId="2" applyFont="1" applyFill="1" applyBorder="1" applyAlignment="1" applyProtection="1">
      <alignment vertical="center" shrinkToFit="1"/>
    </xf>
    <xf numFmtId="38" fontId="5" fillId="0" borderId="4" xfId="2" applyFont="1" applyFill="1" applyBorder="1" applyAlignment="1" applyProtection="1">
      <alignment vertical="center" shrinkToFit="1"/>
    </xf>
    <xf numFmtId="38" fontId="29" fillId="2" borderId="47" xfId="2" applyFont="1" applyFill="1" applyBorder="1" applyAlignment="1" applyProtection="1">
      <alignment horizontal="center" vertical="center" textRotation="255" shrinkToFit="1"/>
    </xf>
    <xf numFmtId="38" fontId="29" fillId="2" borderId="0" xfId="2" applyFont="1" applyFill="1" applyBorder="1" applyAlignment="1" applyProtection="1">
      <alignment horizontal="center" vertical="center" textRotation="255" shrinkToFit="1"/>
    </xf>
    <xf numFmtId="38" fontId="29" fillId="13" borderId="81" xfId="2" applyFont="1" applyFill="1" applyBorder="1" applyAlignment="1" applyProtection="1">
      <alignment horizontal="distributed" vertical="center" shrinkToFit="1"/>
    </xf>
    <xf numFmtId="38" fontId="29" fillId="13" borderId="74" xfId="2" applyFont="1" applyFill="1" applyBorder="1" applyAlignment="1" applyProtection="1">
      <alignment horizontal="distributed" vertical="center" shrinkToFit="1"/>
    </xf>
    <xf numFmtId="38" fontId="29" fillId="13" borderId="78" xfId="2" applyFont="1" applyFill="1" applyBorder="1" applyAlignment="1" applyProtection="1">
      <alignment horizontal="distributed" vertical="center" shrinkToFit="1"/>
    </xf>
    <xf numFmtId="38" fontId="16" fillId="2" borderId="18" xfId="2" applyFont="1" applyFill="1" applyBorder="1" applyAlignment="1" applyProtection="1">
      <alignment horizontal="distributed" vertical="top" shrinkToFit="1"/>
    </xf>
    <xf numFmtId="38" fontId="16" fillId="2" borderId="23" xfId="2" applyFont="1" applyFill="1" applyBorder="1" applyAlignment="1" applyProtection="1">
      <alignment horizontal="distributed" vertical="top" shrinkToFit="1"/>
    </xf>
    <xf numFmtId="38" fontId="5" fillId="2" borderId="107" xfId="2" applyFont="1" applyFill="1" applyBorder="1" applyAlignment="1" applyProtection="1">
      <alignment horizontal="center" vertical="center" shrinkToFit="1"/>
    </xf>
    <xf numFmtId="38" fontId="5" fillId="2" borderId="105" xfId="2" applyFont="1" applyFill="1" applyBorder="1" applyAlignment="1" applyProtection="1">
      <alignment horizontal="center" vertical="center" shrinkToFit="1"/>
    </xf>
    <xf numFmtId="38" fontId="16" fillId="0" borderId="30" xfId="2" applyFont="1" applyFill="1" applyBorder="1" applyAlignment="1" applyProtection="1">
      <alignment horizontal="distributed" vertical="center" wrapText="1" shrinkToFit="1"/>
    </xf>
    <xf numFmtId="38" fontId="24" fillId="0" borderId="30" xfId="2" applyFont="1" applyFill="1" applyBorder="1" applyAlignment="1" applyProtection="1">
      <alignment vertical="center" shrinkToFit="1"/>
    </xf>
    <xf numFmtId="38" fontId="24" fillId="0" borderId="29" xfId="2" applyFont="1" applyFill="1" applyBorder="1" applyAlignment="1" applyProtection="1">
      <alignment vertical="center" shrinkToFit="1"/>
    </xf>
    <xf numFmtId="38" fontId="24" fillId="0" borderId="22" xfId="2" applyFont="1" applyFill="1" applyBorder="1" applyAlignment="1" applyProtection="1">
      <alignment vertical="center" shrinkToFit="1"/>
    </xf>
    <xf numFmtId="38" fontId="5" fillId="0" borderId="15" xfId="2" applyFont="1" applyFill="1" applyBorder="1" applyAlignment="1" applyProtection="1">
      <alignment horizontal="distributed" vertical="center" shrinkToFit="1"/>
    </xf>
    <xf numFmtId="38" fontId="5" fillId="0" borderId="14" xfId="2" applyFont="1" applyFill="1" applyBorder="1" applyAlignment="1" applyProtection="1">
      <alignment horizontal="distributed" vertical="center" shrinkToFit="1"/>
    </xf>
    <xf numFmtId="38" fontId="5" fillId="0" borderId="25" xfId="2" applyFont="1" applyFill="1" applyBorder="1" applyAlignment="1" applyProtection="1">
      <alignment horizontal="distributed" vertical="center" shrinkToFit="1"/>
    </xf>
    <xf numFmtId="38" fontId="23" fillId="0" borderId="19" xfId="2" applyFont="1" applyFill="1" applyBorder="1" applyAlignment="1" applyProtection="1">
      <alignment horizontal="distributed" vertical="center" shrinkToFit="1"/>
    </xf>
    <xf numFmtId="38" fontId="23" fillId="0" borderId="20" xfId="2" applyFont="1" applyFill="1" applyBorder="1" applyAlignment="1" applyProtection="1">
      <alignment horizontal="distributed" vertical="center" shrinkToFit="1"/>
    </xf>
    <xf numFmtId="38" fontId="23" fillId="0" borderId="57" xfId="2" applyFont="1" applyFill="1" applyBorder="1" applyAlignment="1" applyProtection="1">
      <alignment horizontal="distributed" vertical="center" shrinkToFit="1"/>
    </xf>
    <xf numFmtId="38" fontId="16" fillId="0" borderId="45" xfId="2" applyFont="1" applyFill="1" applyBorder="1" applyAlignment="1" applyProtection="1">
      <alignment horizontal="distributed" vertical="center" shrinkToFit="1"/>
    </xf>
    <xf numFmtId="38" fontId="16" fillId="0" borderId="21" xfId="2" applyFont="1" applyFill="1" applyBorder="1" applyAlignment="1" applyProtection="1">
      <alignment horizontal="distributed" vertical="center" shrinkToFit="1"/>
    </xf>
    <xf numFmtId="38" fontId="35" fillId="0" borderId="29" xfId="2" applyFont="1" applyFill="1" applyBorder="1" applyAlignment="1" applyProtection="1">
      <alignment vertical="center" shrinkToFit="1"/>
    </xf>
    <xf numFmtId="38" fontId="35" fillId="0" borderId="22" xfId="2" applyFont="1" applyFill="1" applyBorder="1" applyAlignment="1" applyProtection="1">
      <alignment vertical="center" shrinkToFit="1"/>
    </xf>
    <xf numFmtId="38" fontId="23" fillId="2" borderId="8" xfId="2" applyFont="1" applyFill="1" applyBorder="1" applyAlignment="1" applyProtection="1">
      <alignment horizontal="distributed" vertical="center" shrinkToFit="1"/>
    </xf>
    <xf numFmtId="38" fontId="23" fillId="2" borderId="2" xfId="2" applyFont="1" applyFill="1" applyBorder="1" applyAlignment="1" applyProtection="1">
      <alignment horizontal="distributed" vertical="center" shrinkToFit="1"/>
    </xf>
    <xf numFmtId="38" fontId="23" fillId="2" borderId="35" xfId="2" applyFont="1" applyFill="1" applyBorder="1" applyAlignment="1" applyProtection="1">
      <alignment horizontal="distributed" vertical="center" shrinkToFit="1"/>
    </xf>
    <xf numFmtId="38" fontId="17" fillId="2" borderId="2" xfId="2" applyFont="1" applyFill="1" applyBorder="1" applyAlignment="1" applyProtection="1">
      <alignment horizontal="distributed" vertical="center" shrinkToFit="1"/>
    </xf>
    <xf numFmtId="38" fontId="30" fillId="2" borderId="34" xfId="2" applyFont="1" applyFill="1" applyBorder="1" applyAlignment="1" applyProtection="1">
      <alignment vertical="center" shrinkToFit="1"/>
    </xf>
    <xf numFmtId="38" fontId="30" fillId="2" borderId="35" xfId="2" applyFont="1" applyFill="1" applyBorder="1" applyAlignment="1" applyProtection="1">
      <alignment vertical="center" shrinkToFit="1"/>
    </xf>
    <xf numFmtId="38" fontId="28" fillId="11" borderId="108" xfId="2" applyFont="1" applyFill="1" applyBorder="1" applyAlignment="1" applyProtection="1">
      <alignment horizontal="center" vertical="center" shrinkToFit="1"/>
    </xf>
    <xf numFmtId="38" fontId="28" fillId="11" borderId="109" xfId="2" applyFont="1" applyFill="1" applyBorder="1" applyAlignment="1" applyProtection="1">
      <alignment horizontal="center" vertical="center" shrinkToFit="1"/>
    </xf>
    <xf numFmtId="38" fontId="28" fillId="11" borderId="110" xfId="2" applyFont="1" applyFill="1" applyBorder="1" applyAlignment="1" applyProtection="1">
      <alignment horizontal="center" vertical="center" shrinkToFit="1"/>
    </xf>
    <xf numFmtId="180" fontId="29" fillId="14" borderId="28" xfId="2" applyNumberFormat="1" applyFont="1" applyFill="1" applyBorder="1" applyAlignment="1" applyProtection="1">
      <alignment horizontal="center" vertical="center" shrinkToFit="1"/>
    </xf>
    <xf numFmtId="180" fontId="29" fillId="14" borderId="45" xfId="2" applyNumberFormat="1" applyFont="1" applyFill="1" applyBorder="1" applyAlignment="1" applyProtection="1">
      <alignment horizontal="center" vertical="center" shrinkToFit="1"/>
    </xf>
    <xf numFmtId="180" fontId="29" fillId="14" borderId="65" xfId="2" applyNumberFormat="1" applyFont="1" applyFill="1" applyBorder="1" applyAlignment="1" applyProtection="1">
      <alignment horizontal="center" vertical="center" shrinkToFit="1"/>
    </xf>
    <xf numFmtId="38" fontId="35" fillId="0" borderId="46" xfId="2" applyFont="1" applyFill="1" applyBorder="1" applyAlignment="1" applyProtection="1">
      <alignment vertical="center" shrinkToFit="1"/>
    </xf>
    <xf numFmtId="38" fontId="30" fillId="13" borderId="79" xfId="2" applyFont="1" applyFill="1" applyBorder="1" applyAlignment="1" applyProtection="1">
      <alignment horizontal="right" vertical="center" shrinkToFit="1"/>
    </xf>
    <xf numFmtId="38" fontId="30" fillId="13" borderId="78" xfId="2" applyFont="1" applyFill="1" applyBorder="1" applyAlignment="1" applyProtection="1">
      <alignment horizontal="right" vertical="center" shrinkToFit="1"/>
    </xf>
    <xf numFmtId="38" fontId="35" fillId="2" borderId="2" xfId="2" applyFont="1" applyFill="1" applyBorder="1" applyAlignment="1" applyProtection="1">
      <alignment horizontal="right" vertical="center" shrinkToFit="1"/>
    </xf>
    <xf numFmtId="38" fontId="35" fillId="2" borderId="23" xfId="2" applyFont="1" applyFill="1" applyBorder="1" applyAlignment="1" applyProtection="1">
      <alignment horizontal="center" vertical="center" shrinkToFit="1"/>
    </xf>
    <xf numFmtId="38" fontId="16" fillId="0" borderId="28" xfId="2" applyFont="1" applyFill="1" applyBorder="1" applyAlignment="1" applyProtection="1">
      <alignment horizontal="distributed" vertical="center" shrinkToFit="1"/>
    </xf>
    <xf numFmtId="38" fontId="16" fillId="0" borderId="11" xfId="2" applyFont="1" applyFill="1" applyBorder="1" applyAlignment="1" applyProtection="1">
      <alignment horizontal="center" vertical="center" wrapText="1" shrinkToFit="1"/>
    </xf>
    <xf numFmtId="0" fontId="25" fillId="0" borderId="18" xfId="0" applyFont="1" applyBorder="1" applyAlignment="1">
      <alignment horizontal="center"/>
    </xf>
    <xf numFmtId="0" fontId="25" fillId="0" borderId="23" xfId="0" applyFont="1" applyBorder="1" applyAlignment="1">
      <alignment horizontal="center"/>
    </xf>
    <xf numFmtId="0" fontId="25" fillId="0" borderId="18" xfId="0" applyFont="1" applyBorder="1"/>
    <xf numFmtId="0" fontId="25" fillId="0" borderId="23" xfId="0" applyFont="1" applyBorder="1"/>
    <xf numFmtId="38" fontId="29" fillId="2" borderId="9" xfId="2" applyFont="1" applyFill="1" applyBorder="1" applyAlignment="1" applyProtection="1">
      <alignment horizontal="center" vertical="center" shrinkToFit="1"/>
    </xf>
    <xf numFmtId="182" fontId="29" fillId="14" borderId="28" xfId="2" applyNumberFormat="1" applyFont="1" applyFill="1" applyBorder="1" applyAlignment="1" applyProtection="1">
      <alignment horizontal="center" vertical="center" shrinkToFit="1"/>
    </xf>
    <xf numFmtId="182" fontId="29" fillId="14" borderId="45" xfId="2" applyNumberFormat="1" applyFont="1" applyFill="1" applyBorder="1" applyAlignment="1" applyProtection="1">
      <alignment horizontal="center" vertical="center" shrinkToFit="1"/>
    </xf>
    <xf numFmtId="38" fontId="16" fillId="2" borderId="39" xfId="2" applyFont="1" applyFill="1" applyBorder="1" applyAlignment="1" applyProtection="1">
      <alignment horizontal="center" vertical="center" shrinkToFit="1"/>
    </xf>
    <xf numFmtId="38" fontId="16" fillId="2" borderId="42" xfId="2" applyFont="1" applyFill="1" applyBorder="1" applyAlignment="1" applyProtection="1">
      <alignment horizontal="center" vertical="center" shrinkToFit="1"/>
    </xf>
    <xf numFmtId="38" fontId="16" fillId="2" borderId="40" xfId="2" applyFont="1" applyFill="1" applyBorder="1" applyAlignment="1" applyProtection="1">
      <alignment horizontal="center" vertical="center" shrinkToFit="1"/>
    </xf>
    <xf numFmtId="38" fontId="16" fillId="0" borderId="39" xfId="2" applyFont="1" applyFill="1" applyBorder="1" applyAlignment="1" applyProtection="1">
      <alignment horizontal="center" vertical="center" shrinkToFit="1"/>
    </xf>
    <xf numFmtId="38" fontId="16" fillId="0" borderId="40" xfId="2" applyFont="1" applyFill="1" applyBorder="1" applyAlignment="1" applyProtection="1">
      <alignment horizontal="center" vertical="center" shrinkToFit="1"/>
    </xf>
    <xf numFmtId="181" fontId="29" fillId="14" borderId="28" xfId="2" applyNumberFormat="1" applyFont="1" applyFill="1" applyBorder="1" applyAlignment="1" applyProtection="1">
      <alignment horizontal="center" vertical="center" shrinkToFit="1"/>
    </xf>
    <xf numFmtId="181" fontId="29" fillId="14" borderId="45" xfId="2" applyNumberFormat="1" applyFont="1" applyFill="1" applyBorder="1" applyAlignment="1" applyProtection="1">
      <alignment horizontal="center" vertical="center" shrinkToFit="1"/>
    </xf>
    <xf numFmtId="181" fontId="29" fillId="14" borderId="65" xfId="2" applyNumberFormat="1" applyFont="1" applyFill="1" applyBorder="1" applyAlignment="1" applyProtection="1">
      <alignment horizontal="center" vertical="center" shrinkToFit="1"/>
    </xf>
    <xf numFmtId="178" fontId="29" fillId="14" borderId="28" xfId="2" applyNumberFormat="1" applyFont="1" applyFill="1" applyBorder="1" applyAlignment="1" applyProtection="1">
      <alignment horizontal="center" vertical="center" shrinkToFit="1"/>
    </xf>
    <xf numFmtId="178" fontId="29" fillId="14" borderId="45" xfId="2" applyNumberFormat="1" applyFont="1" applyFill="1" applyBorder="1" applyAlignment="1" applyProtection="1">
      <alignment horizontal="center" vertical="center" shrinkToFit="1"/>
    </xf>
    <xf numFmtId="38" fontId="17" fillId="2" borderId="8" xfId="2" applyFont="1" applyFill="1" applyBorder="1" applyAlignment="1" applyProtection="1">
      <alignment horizontal="distributed" vertical="center" shrinkToFit="1"/>
    </xf>
    <xf numFmtId="177" fontId="29" fillId="14" borderId="28" xfId="2" applyNumberFormat="1" applyFont="1" applyFill="1" applyBorder="1" applyAlignment="1" applyProtection="1">
      <alignment horizontal="center" vertical="center" shrinkToFit="1"/>
    </xf>
    <xf numFmtId="177" fontId="29" fillId="14" borderId="45" xfId="2" applyNumberFormat="1" applyFont="1" applyFill="1" applyBorder="1" applyAlignment="1" applyProtection="1">
      <alignment horizontal="center" vertical="center" shrinkToFit="1"/>
    </xf>
    <xf numFmtId="177" fontId="29" fillId="14" borderId="65" xfId="2" applyNumberFormat="1" applyFont="1" applyFill="1" applyBorder="1" applyAlignment="1" applyProtection="1">
      <alignment horizontal="center" vertical="center" shrinkToFit="1"/>
    </xf>
    <xf numFmtId="179" fontId="29" fillId="14" borderId="28" xfId="2" applyNumberFormat="1" applyFont="1" applyFill="1" applyBorder="1" applyAlignment="1" applyProtection="1">
      <alignment horizontal="center" vertical="center" shrinkToFit="1"/>
    </xf>
    <xf numFmtId="179" fontId="29" fillId="14" borderId="45" xfId="2" applyNumberFormat="1" applyFont="1" applyFill="1" applyBorder="1" applyAlignment="1" applyProtection="1">
      <alignment horizontal="center" vertical="center" shrinkToFit="1"/>
    </xf>
    <xf numFmtId="179" fontId="29" fillId="14" borderId="65" xfId="2" applyNumberFormat="1" applyFont="1" applyFill="1" applyBorder="1" applyAlignment="1" applyProtection="1">
      <alignment horizontal="center" vertical="center" shrinkToFit="1"/>
    </xf>
    <xf numFmtId="38" fontId="44" fillId="2" borderId="11" xfId="2" applyFont="1" applyFill="1" applyBorder="1" applyAlignment="1" applyProtection="1">
      <alignment horizontal="center" vertical="center" wrapText="1" shrinkToFit="1"/>
    </xf>
    <xf numFmtId="38" fontId="44" fillId="2" borderId="18" xfId="2" applyFont="1" applyFill="1" applyBorder="1" applyAlignment="1" applyProtection="1">
      <alignment horizontal="center" vertical="center" shrinkToFit="1"/>
    </xf>
    <xf numFmtId="38" fontId="44" fillId="2" borderId="23" xfId="2" applyFont="1" applyFill="1" applyBorder="1" applyAlignment="1" applyProtection="1">
      <alignment horizontal="center" vertical="center" shrinkToFit="1"/>
    </xf>
  </cellXfs>
  <cellStyles count="5">
    <cellStyle name="ハイパーリンク" xfId="1" builtinId="8"/>
    <cellStyle name="桁区切り" xfId="2" builtinId="6"/>
    <cellStyle name="標準" xfId="0" builtinId="0"/>
    <cellStyle name="標準_Ehime" xfId="3" xr:uid="{00000000-0005-0000-0000-000003000000}"/>
    <cellStyle name="標準_Kagawa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16</xdr:col>
      <xdr:colOff>0</xdr:colOff>
      <xdr:row>3</xdr:row>
      <xdr:rowOff>0</xdr:rowOff>
    </xdr:to>
    <xdr:sp macro="" textlink="">
      <xdr:nvSpPr>
        <xdr:cNvPr id="10396" name="AutoShape 2">
          <a:extLst>
            <a:ext uri="{FF2B5EF4-FFF2-40B4-BE49-F238E27FC236}">
              <a16:creationId xmlns:a16="http://schemas.microsoft.com/office/drawing/2014/main" id="{3888EC35-02BF-4227-AE5C-870E545DEDF6}"/>
            </a:ext>
          </a:extLst>
        </xdr:cNvPr>
        <xdr:cNvSpPr>
          <a:spLocks noChangeArrowheads="1"/>
        </xdr:cNvSpPr>
      </xdr:nvSpPr>
      <xdr:spPr bwMode="auto">
        <a:xfrm>
          <a:off x="0" y="362218"/>
          <a:ext cx="13120352" cy="590282"/>
        </a:xfrm>
        <a:prstGeom prst="roundRect">
          <a:avLst>
            <a:gd name="adj" fmla="val 16667"/>
          </a:avLst>
        </a:prstGeom>
        <a:noFill/>
        <a:ln w="28575">
          <a:solidFill>
            <a:srgbClr val="008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6</xdr:row>
      <xdr:rowOff>0</xdr:rowOff>
    </xdr:from>
    <xdr:to>
      <xdr:col>16</xdr:col>
      <xdr:colOff>9525</xdr:colOff>
      <xdr:row>32</xdr:row>
      <xdr:rowOff>0</xdr:rowOff>
    </xdr:to>
    <xdr:sp macro="" textlink="">
      <xdr:nvSpPr>
        <xdr:cNvPr id="10397" name="AutoShape 3">
          <a:extLst>
            <a:ext uri="{FF2B5EF4-FFF2-40B4-BE49-F238E27FC236}">
              <a16:creationId xmlns:a16="http://schemas.microsoft.com/office/drawing/2014/main" id="{2CBDE5A4-F32E-4455-A3C8-7CA5AFCA5992}"/>
            </a:ext>
          </a:extLst>
        </xdr:cNvPr>
        <xdr:cNvSpPr>
          <a:spLocks noChangeArrowheads="1"/>
        </xdr:cNvSpPr>
      </xdr:nvSpPr>
      <xdr:spPr bwMode="auto">
        <a:xfrm>
          <a:off x="0" y="1314718"/>
          <a:ext cx="13129877" cy="7713909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ja-JP" altLang="en-US"/>
        </a:p>
      </xdr:txBody>
    </xdr:sp>
    <xdr:clientData/>
  </xdr:twoCellAnchor>
  <xdr:twoCellAnchor>
    <xdr:from>
      <xdr:col>0</xdr:col>
      <xdr:colOff>0</xdr:colOff>
      <xdr:row>34</xdr:row>
      <xdr:rowOff>0</xdr:rowOff>
    </xdr:from>
    <xdr:to>
      <xdr:col>16</xdr:col>
      <xdr:colOff>9525</xdr:colOff>
      <xdr:row>41</xdr:row>
      <xdr:rowOff>0</xdr:rowOff>
    </xdr:to>
    <xdr:sp macro="" textlink="">
      <xdr:nvSpPr>
        <xdr:cNvPr id="10398" name="AutoShape 4">
          <a:extLst>
            <a:ext uri="{FF2B5EF4-FFF2-40B4-BE49-F238E27FC236}">
              <a16:creationId xmlns:a16="http://schemas.microsoft.com/office/drawing/2014/main" id="{F90B460E-2A93-43B4-95AD-6218CDA80FF0}"/>
            </a:ext>
          </a:extLst>
        </xdr:cNvPr>
        <xdr:cNvSpPr>
          <a:spLocks noChangeArrowheads="1"/>
        </xdr:cNvSpPr>
      </xdr:nvSpPr>
      <xdr:spPr bwMode="auto">
        <a:xfrm>
          <a:off x="0" y="8524875"/>
          <a:ext cx="13115925" cy="1390650"/>
        </a:xfrm>
        <a:prstGeom prst="roundRect">
          <a:avLst>
            <a:gd name="adj" fmla="val 8491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24</xdr:col>
      <xdr:colOff>0</xdr:colOff>
      <xdr:row>2</xdr:row>
      <xdr:rowOff>0</xdr:rowOff>
    </xdr:to>
    <xdr:sp macro="" textlink="">
      <xdr:nvSpPr>
        <xdr:cNvPr id="11415" name="AutoShape 7">
          <a:extLst>
            <a:ext uri="{FF2B5EF4-FFF2-40B4-BE49-F238E27FC236}">
              <a16:creationId xmlns:a16="http://schemas.microsoft.com/office/drawing/2014/main" id="{97B13565-0B20-415A-A3E9-EC8E333C7BE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868650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2</xdr:row>
      <xdr:rowOff>95250</xdr:rowOff>
    </xdr:from>
    <xdr:to>
      <xdr:col>24</xdr:col>
      <xdr:colOff>0</xdr:colOff>
      <xdr:row>43</xdr:row>
      <xdr:rowOff>228600</xdr:rowOff>
    </xdr:to>
    <xdr:sp macro="" textlink="">
      <xdr:nvSpPr>
        <xdr:cNvPr id="11416" name="AutoShape 8">
          <a:extLst>
            <a:ext uri="{FF2B5EF4-FFF2-40B4-BE49-F238E27FC236}">
              <a16:creationId xmlns:a16="http://schemas.microsoft.com/office/drawing/2014/main" id="{4BB35A00-6E47-43D2-A0FD-E2A2174AB9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868650" cy="9496425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ja-JP" altLang="en-US"/>
        </a:p>
      </xdr:txBody>
    </xdr:sp>
    <xdr:clientData/>
  </xdr:twoCellAnchor>
  <xdr:twoCellAnchor editAs="oneCell">
    <xdr:from>
      <xdr:col>24</xdr:col>
      <xdr:colOff>9525</xdr:colOff>
      <xdr:row>3</xdr:row>
      <xdr:rowOff>9525</xdr:rowOff>
    </xdr:from>
    <xdr:to>
      <xdr:col>24</xdr:col>
      <xdr:colOff>352425</xdr:colOff>
      <xdr:row>8</xdr:row>
      <xdr:rowOff>28575</xdr:rowOff>
    </xdr:to>
    <xdr:sp macro="" textlink="">
      <xdr:nvSpPr>
        <xdr:cNvPr id="5131" name="AutoShape 53">
          <a:extLst>
            <a:ext uri="{FF2B5EF4-FFF2-40B4-BE49-F238E27FC236}">
              <a16:creationId xmlns:a16="http://schemas.microsoft.com/office/drawing/2014/main" id="{5BF03B55-4BAC-4997-91DE-FECF8310B4A2}"/>
            </a:ext>
          </a:extLst>
        </xdr:cNvPr>
        <xdr:cNvSpPr>
          <a:spLocks noChangeArrowheads="1"/>
        </xdr:cNvSpPr>
      </xdr:nvSpPr>
      <xdr:spPr bwMode="auto">
        <a:xfrm>
          <a:off x="11658600" y="676275"/>
          <a:ext cx="342900" cy="12668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400" b="1" i="0" strike="noStrike">
              <a:solidFill>
                <a:srgbClr val="3366FF"/>
              </a:solidFill>
              <a:latin typeface="ＭＳ Ｐ明朝"/>
              <a:ea typeface="ＭＳ Ｐ明朝"/>
            </a:rPr>
            <a:t>松山市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24</xdr:col>
      <xdr:colOff>28575</xdr:colOff>
      <xdr:row>2</xdr:row>
      <xdr:rowOff>0</xdr:rowOff>
    </xdr:to>
    <xdr:sp macro="" textlink="">
      <xdr:nvSpPr>
        <xdr:cNvPr id="12439" name="AutoShape 5">
          <a:extLst>
            <a:ext uri="{FF2B5EF4-FFF2-40B4-BE49-F238E27FC236}">
              <a16:creationId xmlns:a16="http://schemas.microsoft.com/office/drawing/2014/main" id="{786D96EB-86F4-4FE0-8BE4-38B4AC05BF1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973425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24</xdr:col>
      <xdr:colOff>9525</xdr:colOff>
      <xdr:row>45</xdr:row>
      <xdr:rowOff>0</xdr:rowOff>
    </xdr:to>
    <xdr:sp macro="" textlink="">
      <xdr:nvSpPr>
        <xdr:cNvPr id="12440" name="AutoShape 6">
          <a:extLst>
            <a:ext uri="{FF2B5EF4-FFF2-40B4-BE49-F238E27FC236}">
              <a16:creationId xmlns:a16="http://schemas.microsoft.com/office/drawing/2014/main" id="{0D483286-CB33-4346-B7D5-011A937EBB41}"/>
            </a:ext>
          </a:extLst>
        </xdr:cNvPr>
        <xdr:cNvSpPr>
          <a:spLocks noChangeArrowheads="1"/>
        </xdr:cNvSpPr>
      </xdr:nvSpPr>
      <xdr:spPr bwMode="auto">
        <a:xfrm>
          <a:off x="0" y="781050"/>
          <a:ext cx="15954375" cy="9705975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9525</xdr:colOff>
      <xdr:row>8</xdr:row>
      <xdr:rowOff>85164</xdr:rowOff>
    </xdr:from>
    <xdr:to>
      <xdr:col>24</xdr:col>
      <xdr:colOff>352425</xdr:colOff>
      <xdr:row>13</xdr:row>
      <xdr:rowOff>208989</xdr:rowOff>
    </xdr:to>
    <xdr:sp macro="" textlink="">
      <xdr:nvSpPr>
        <xdr:cNvPr id="6152" name="AutoShape 53">
          <a:extLst>
            <a:ext uri="{FF2B5EF4-FFF2-40B4-BE49-F238E27FC236}">
              <a16:creationId xmlns:a16="http://schemas.microsoft.com/office/drawing/2014/main" id="{20F45F6D-3829-4BEA-89D0-1B9F17B1B2BA}"/>
            </a:ext>
          </a:extLst>
        </xdr:cNvPr>
        <xdr:cNvSpPr>
          <a:spLocks noChangeArrowheads="1"/>
        </xdr:cNvSpPr>
      </xdr:nvSpPr>
      <xdr:spPr bwMode="auto">
        <a:xfrm>
          <a:off x="15963900" y="3881157"/>
          <a:ext cx="342900" cy="1244414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400" b="1" i="0" strike="noStrike">
              <a:solidFill>
                <a:srgbClr val="3366FF"/>
              </a:solidFill>
              <a:latin typeface="ＭＳ Ｐ明朝"/>
              <a:ea typeface="ＭＳ Ｐ明朝"/>
            </a:rPr>
            <a:t>中予地区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112057</xdr:rowOff>
    </xdr:from>
    <xdr:to>
      <xdr:col>24</xdr:col>
      <xdr:colOff>0</xdr:colOff>
      <xdr:row>45</xdr:row>
      <xdr:rowOff>224117</xdr:rowOff>
    </xdr:to>
    <xdr:sp macro="" textlink="">
      <xdr:nvSpPr>
        <xdr:cNvPr id="13463" name="AutoShape 270">
          <a:extLst>
            <a:ext uri="{FF2B5EF4-FFF2-40B4-BE49-F238E27FC236}">
              <a16:creationId xmlns:a16="http://schemas.microsoft.com/office/drawing/2014/main" id="{296B6423-9313-44A0-A93A-B90FA203FA58}"/>
            </a:ext>
          </a:extLst>
        </xdr:cNvPr>
        <xdr:cNvSpPr>
          <a:spLocks noChangeArrowheads="1"/>
        </xdr:cNvSpPr>
      </xdr:nvSpPr>
      <xdr:spPr bwMode="auto">
        <a:xfrm>
          <a:off x="0" y="770403"/>
          <a:ext cx="15912353" cy="9861177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9525</xdr:colOff>
      <xdr:row>15</xdr:row>
      <xdr:rowOff>28575</xdr:rowOff>
    </xdr:from>
    <xdr:to>
      <xdr:col>24</xdr:col>
      <xdr:colOff>352425</xdr:colOff>
      <xdr:row>20</xdr:row>
      <xdr:rowOff>161925</xdr:rowOff>
    </xdr:to>
    <xdr:sp macro="" textlink="">
      <xdr:nvSpPr>
        <xdr:cNvPr id="7440" name="AutoShape 53">
          <a:extLst>
            <a:ext uri="{FF2B5EF4-FFF2-40B4-BE49-F238E27FC236}">
              <a16:creationId xmlns:a16="http://schemas.microsoft.com/office/drawing/2014/main" id="{F7547741-66A7-425D-894C-CC63CCF6D06B}"/>
            </a:ext>
          </a:extLst>
        </xdr:cNvPr>
        <xdr:cNvSpPr>
          <a:spLocks noChangeArrowheads="1"/>
        </xdr:cNvSpPr>
      </xdr:nvSpPr>
      <xdr:spPr bwMode="auto">
        <a:xfrm>
          <a:off x="11658600" y="2962275"/>
          <a:ext cx="342900" cy="12668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400" b="1" i="0" strike="noStrike">
              <a:solidFill>
                <a:srgbClr val="3366FF"/>
              </a:solidFill>
              <a:latin typeface="ＭＳ Ｐ明朝"/>
              <a:ea typeface="ＭＳ Ｐ明朝"/>
            </a:rPr>
            <a:t>南予地区①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24</xdr:col>
      <xdr:colOff>0</xdr:colOff>
      <xdr:row>2</xdr:row>
      <xdr:rowOff>0</xdr:rowOff>
    </xdr:to>
    <xdr:sp macro="" textlink="">
      <xdr:nvSpPr>
        <xdr:cNvPr id="13465" name="AutoShape 7">
          <a:extLst>
            <a:ext uri="{FF2B5EF4-FFF2-40B4-BE49-F238E27FC236}">
              <a16:creationId xmlns:a16="http://schemas.microsoft.com/office/drawing/2014/main" id="{40C0864F-A6F9-484F-AE81-1F062D7CB9E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897225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514350</xdr:colOff>
      <xdr:row>15</xdr:row>
      <xdr:rowOff>0</xdr:rowOff>
    </xdr:from>
    <xdr:to>
      <xdr:col>0</xdr:col>
      <xdr:colOff>514350</xdr:colOff>
      <xdr:row>18</xdr:row>
      <xdr:rowOff>0</xdr:rowOff>
    </xdr:to>
    <xdr:sp macro="" textlink="">
      <xdr:nvSpPr>
        <xdr:cNvPr id="14787" name="Line 7">
          <a:extLst>
            <a:ext uri="{FF2B5EF4-FFF2-40B4-BE49-F238E27FC236}">
              <a16:creationId xmlns:a16="http://schemas.microsoft.com/office/drawing/2014/main" id="{B869255E-87E3-4F61-9C7D-6349DB01EB72}"/>
            </a:ext>
          </a:extLst>
        </xdr:cNvPr>
        <xdr:cNvSpPr>
          <a:spLocks noChangeShapeType="1"/>
        </xdr:cNvSpPr>
      </xdr:nvSpPr>
      <xdr:spPr bwMode="auto">
        <a:xfrm>
          <a:off x="514350" y="3895725"/>
          <a:ext cx="0" cy="7143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514350</xdr:colOff>
      <xdr:row>18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14788" name="Line 8">
          <a:extLst>
            <a:ext uri="{FF2B5EF4-FFF2-40B4-BE49-F238E27FC236}">
              <a16:creationId xmlns:a16="http://schemas.microsoft.com/office/drawing/2014/main" id="{3ECAC7B4-4A40-4C12-8CE9-BC41E0935D69}"/>
            </a:ext>
          </a:extLst>
        </xdr:cNvPr>
        <xdr:cNvSpPr>
          <a:spLocks noChangeShapeType="1"/>
        </xdr:cNvSpPr>
      </xdr:nvSpPr>
      <xdr:spPr bwMode="auto">
        <a:xfrm>
          <a:off x="514350" y="4610100"/>
          <a:ext cx="76200" cy="485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514350</xdr:colOff>
      <xdr:row>21</xdr:row>
      <xdr:rowOff>0</xdr:rowOff>
    </xdr:from>
    <xdr:to>
      <xdr:col>0</xdr:col>
      <xdr:colOff>514350</xdr:colOff>
      <xdr:row>22</xdr:row>
      <xdr:rowOff>0</xdr:rowOff>
    </xdr:to>
    <xdr:sp macro="" textlink="">
      <xdr:nvSpPr>
        <xdr:cNvPr id="14789" name="Line 10">
          <a:extLst>
            <a:ext uri="{FF2B5EF4-FFF2-40B4-BE49-F238E27FC236}">
              <a16:creationId xmlns:a16="http://schemas.microsoft.com/office/drawing/2014/main" id="{1683068E-CCAE-4792-B9BA-AFBAFDF31CB1}"/>
            </a:ext>
          </a:extLst>
        </xdr:cNvPr>
        <xdr:cNvSpPr>
          <a:spLocks noChangeShapeType="1"/>
        </xdr:cNvSpPr>
      </xdr:nvSpPr>
      <xdr:spPr bwMode="auto">
        <a:xfrm>
          <a:off x="514350" y="5324475"/>
          <a:ext cx="0" cy="2381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523875</xdr:colOff>
      <xdr:row>22</xdr:row>
      <xdr:rowOff>0</xdr:rowOff>
    </xdr:from>
    <xdr:to>
      <xdr:col>1</xdr:col>
      <xdr:colOff>0</xdr:colOff>
      <xdr:row>23</xdr:row>
      <xdr:rowOff>0</xdr:rowOff>
    </xdr:to>
    <xdr:sp macro="" textlink="">
      <xdr:nvSpPr>
        <xdr:cNvPr id="14790" name="Line 11">
          <a:extLst>
            <a:ext uri="{FF2B5EF4-FFF2-40B4-BE49-F238E27FC236}">
              <a16:creationId xmlns:a16="http://schemas.microsoft.com/office/drawing/2014/main" id="{FADE1B9C-7888-448F-855F-1C24E1294179}"/>
            </a:ext>
          </a:extLst>
        </xdr:cNvPr>
        <xdr:cNvSpPr>
          <a:spLocks noChangeShapeType="1"/>
        </xdr:cNvSpPr>
      </xdr:nvSpPr>
      <xdr:spPr bwMode="auto">
        <a:xfrm>
          <a:off x="523875" y="5562600"/>
          <a:ext cx="57150" cy="2381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523875</xdr:colOff>
      <xdr:row>14</xdr:row>
      <xdr:rowOff>0</xdr:rowOff>
    </xdr:from>
    <xdr:to>
      <xdr:col>1</xdr:col>
      <xdr:colOff>0</xdr:colOff>
      <xdr:row>15</xdr:row>
      <xdr:rowOff>0</xdr:rowOff>
    </xdr:to>
    <xdr:sp macro="" textlink="">
      <xdr:nvSpPr>
        <xdr:cNvPr id="14791" name="Line 14">
          <a:extLst>
            <a:ext uri="{FF2B5EF4-FFF2-40B4-BE49-F238E27FC236}">
              <a16:creationId xmlns:a16="http://schemas.microsoft.com/office/drawing/2014/main" id="{12017695-4950-4695-9678-91C4EA40842C}"/>
            </a:ext>
          </a:extLst>
        </xdr:cNvPr>
        <xdr:cNvSpPr>
          <a:spLocks noChangeShapeType="1"/>
        </xdr:cNvSpPr>
      </xdr:nvSpPr>
      <xdr:spPr bwMode="auto">
        <a:xfrm flipV="1">
          <a:off x="523875" y="3657600"/>
          <a:ext cx="57150" cy="2381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514350</xdr:colOff>
      <xdr:row>20</xdr:row>
      <xdr:rowOff>0</xdr:rowOff>
    </xdr:from>
    <xdr:to>
      <xdr:col>1</xdr:col>
      <xdr:colOff>0</xdr:colOff>
      <xdr:row>21</xdr:row>
      <xdr:rowOff>9525</xdr:rowOff>
    </xdr:to>
    <xdr:sp macro="" textlink="">
      <xdr:nvSpPr>
        <xdr:cNvPr id="14792" name="Line 18">
          <a:extLst>
            <a:ext uri="{FF2B5EF4-FFF2-40B4-BE49-F238E27FC236}">
              <a16:creationId xmlns:a16="http://schemas.microsoft.com/office/drawing/2014/main" id="{E2528B92-AA5B-4B2E-9B48-6B22AC9B8C70}"/>
            </a:ext>
          </a:extLst>
        </xdr:cNvPr>
        <xdr:cNvSpPr>
          <a:spLocks noChangeShapeType="1"/>
        </xdr:cNvSpPr>
      </xdr:nvSpPr>
      <xdr:spPr bwMode="auto">
        <a:xfrm flipV="1">
          <a:off x="514350" y="5086350"/>
          <a:ext cx="66675" cy="2476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24</xdr:col>
      <xdr:colOff>9525</xdr:colOff>
      <xdr:row>48</xdr:row>
      <xdr:rowOff>0</xdr:rowOff>
    </xdr:to>
    <xdr:sp macro="" textlink="">
      <xdr:nvSpPr>
        <xdr:cNvPr id="14793" name="AutoShape 20">
          <a:extLst>
            <a:ext uri="{FF2B5EF4-FFF2-40B4-BE49-F238E27FC236}">
              <a16:creationId xmlns:a16="http://schemas.microsoft.com/office/drawing/2014/main" id="{41D84582-4B58-4E6B-B16F-FB3AF3B3CB26}"/>
            </a:ext>
          </a:extLst>
        </xdr:cNvPr>
        <xdr:cNvSpPr>
          <a:spLocks noChangeArrowheads="1"/>
        </xdr:cNvSpPr>
      </xdr:nvSpPr>
      <xdr:spPr bwMode="auto">
        <a:xfrm>
          <a:off x="0" y="781050"/>
          <a:ext cx="15935325" cy="1040130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9525</xdr:colOff>
      <xdr:row>20</xdr:row>
      <xdr:rowOff>0</xdr:rowOff>
    </xdr:from>
    <xdr:to>
      <xdr:col>24</xdr:col>
      <xdr:colOff>352425</xdr:colOff>
      <xdr:row>26</xdr:row>
      <xdr:rowOff>73025</xdr:rowOff>
    </xdr:to>
    <xdr:sp macro="" textlink="">
      <xdr:nvSpPr>
        <xdr:cNvPr id="2070" name="AutoShape 53">
          <a:extLst>
            <a:ext uri="{FF2B5EF4-FFF2-40B4-BE49-F238E27FC236}">
              <a16:creationId xmlns:a16="http://schemas.microsoft.com/office/drawing/2014/main" id="{D21EB8B3-D31E-498A-86C1-8EA11AFB3CD2}"/>
            </a:ext>
          </a:extLst>
        </xdr:cNvPr>
        <xdr:cNvSpPr>
          <a:spLocks noChangeArrowheads="1"/>
        </xdr:cNvSpPr>
      </xdr:nvSpPr>
      <xdr:spPr bwMode="auto">
        <a:xfrm>
          <a:off x="11658600" y="3981450"/>
          <a:ext cx="342900" cy="12668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400" b="1" i="0" strike="noStrike">
              <a:solidFill>
                <a:srgbClr val="3366FF"/>
              </a:solidFill>
              <a:latin typeface="ＭＳ Ｐ明朝"/>
              <a:ea typeface="ＭＳ Ｐ明朝"/>
            </a:rPr>
            <a:t>南予地区②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24</xdr:col>
      <xdr:colOff>0</xdr:colOff>
      <xdr:row>2</xdr:row>
      <xdr:rowOff>0</xdr:rowOff>
    </xdr:to>
    <xdr:sp macro="" textlink="">
      <xdr:nvSpPr>
        <xdr:cNvPr id="14795" name="AutoShape 7">
          <a:extLst>
            <a:ext uri="{FF2B5EF4-FFF2-40B4-BE49-F238E27FC236}">
              <a16:creationId xmlns:a16="http://schemas.microsoft.com/office/drawing/2014/main" id="{5CAE94BF-0397-428C-9489-14EE5DB8D30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925800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24</xdr:col>
      <xdr:colOff>0</xdr:colOff>
      <xdr:row>44</xdr:row>
      <xdr:rowOff>0</xdr:rowOff>
    </xdr:to>
    <xdr:sp macro="" textlink="">
      <xdr:nvSpPr>
        <xdr:cNvPr id="15511" name="AutoShape 10">
          <a:extLst>
            <a:ext uri="{FF2B5EF4-FFF2-40B4-BE49-F238E27FC236}">
              <a16:creationId xmlns:a16="http://schemas.microsoft.com/office/drawing/2014/main" id="{86E3EB1B-7950-4666-9EE9-EA9D5CA6D919}"/>
            </a:ext>
          </a:extLst>
        </xdr:cNvPr>
        <xdr:cNvSpPr>
          <a:spLocks noChangeArrowheads="1"/>
        </xdr:cNvSpPr>
      </xdr:nvSpPr>
      <xdr:spPr bwMode="auto">
        <a:xfrm>
          <a:off x="0" y="809625"/>
          <a:ext cx="16230600" cy="10048875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9525</xdr:colOff>
      <xdr:row>26</xdr:row>
      <xdr:rowOff>0</xdr:rowOff>
    </xdr:from>
    <xdr:to>
      <xdr:col>24</xdr:col>
      <xdr:colOff>352425</xdr:colOff>
      <xdr:row>31</xdr:row>
      <xdr:rowOff>85726</xdr:rowOff>
    </xdr:to>
    <xdr:sp macro="" textlink="">
      <xdr:nvSpPr>
        <xdr:cNvPr id="8204" name="AutoShape 53">
          <a:extLst>
            <a:ext uri="{FF2B5EF4-FFF2-40B4-BE49-F238E27FC236}">
              <a16:creationId xmlns:a16="http://schemas.microsoft.com/office/drawing/2014/main" id="{004C24EB-49E0-49E2-9C61-465953AB606B}"/>
            </a:ext>
          </a:extLst>
        </xdr:cNvPr>
        <xdr:cNvSpPr>
          <a:spLocks noChangeArrowheads="1"/>
        </xdr:cNvSpPr>
      </xdr:nvSpPr>
      <xdr:spPr bwMode="auto">
        <a:xfrm>
          <a:off x="11658600" y="5657850"/>
          <a:ext cx="342900" cy="12668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400" b="1" i="0" strike="noStrike">
              <a:solidFill>
                <a:srgbClr val="3366FF"/>
              </a:solidFill>
              <a:latin typeface="ＭＳ Ｐ明朝"/>
              <a:ea typeface="ＭＳ Ｐ明朝"/>
            </a:rPr>
            <a:t>東予地区①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24</xdr:col>
      <xdr:colOff>0</xdr:colOff>
      <xdr:row>2</xdr:row>
      <xdr:rowOff>0</xdr:rowOff>
    </xdr:to>
    <xdr:sp macro="" textlink="">
      <xdr:nvSpPr>
        <xdr:cNvPr id="15513" name="AutoShape 7">
          <a:extLst>
            <a:ext uri="{FF2B5EF4-FFF2-40B4-BE49-F238E27FC236}">
              <a16:creationId xmlns:a16="http://schemas.microsoft.com/office/drawing/2014/main" id="{76FBAA64-AEDB-4F2A-9507-CA4F3EBE8D0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6230600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24</xdr:col>
      <xdr:colOff>19050</xdr:colOff>
      <xdr:row>46</xdr:row>
      <xdr:rowOff>0</xdr:rowOff>
    </xdr:to>
    <xdr:sp macro="" textlink="">
      <xdr:nvSpPr>
        <xdr:cNvPr id="16535" name="AutoShape 40">
          <a:extLst>
            <a:ext uri="{FF2B5EF4-FFF2-40B4-BE49-F238E27FC236}">
              <a16:creationId xmlns:a16="http://schemas.microsoft.com/office/drawing/2014/main" id="{39820804-4621-4CA9-8698-C11E5023B6DB}"/>
            </a:ext>
          </a:extLst>
        </xdr:cNvPr>
        <xdr:cNvSpPr>
          <a:spLocks noChangeArrowheads="1"/>
        </xdr:cNvSpPr>
      </xdr:nvSpPr>
      <xdr:spPr bwMode="auto">
        <a:xfrm>
          <a:off x="0" y="770404"/>
          <a:ext cx="16099491" cy="1047750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9525</xdr:colOff>
      <xdr:row>35</xdr:row>
      <xdr:rowOff>104775</xdr:rowOff>
    </xdr:from>
    <xdr:to>
      <xdr:col>24</xdr:col>
      <xdr:colOff>352425</xdr:colOff>
      <xdr:row>41</xdr:row>
      <xdr:rowOff>0</xdr:rowOff>
    </xdr:to>
    <xdr:sp macro="" textlink="">
      <xdr:nvSpPr>
        <xdr:cNvPr id="1068" name="AutoShape 53">
          <a:extLst>
            <a:ext uri="{FF2B5EF4-FFF2-40B4-BE49-F238E27FC236}">
              <a16:creationId xmlns:a16="http://schemas.microsoft.com/office/drawing/2014/main" id="{61FA182B-E175-49DA-BD9F-F2FD2A3CAA4E}"/>
            </a:ext>
          </a:extLst>
        </xdr:cNvPr>
        <xdr:cNvSpPr>
          <a:spLocks noChangeArrowheads="1"/>
        </xdr:cNvSpPr>
      </xdr:nvSpPr>
      <xdr:spPr bwMode="auto">
        <a:xfrm>
          <a:off x="11658600" y="6486525"/>
          <a:ext cx="342900" cy="12668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400" b="1" i="0" strike="noStrike">
              <a:solidFill>
                <a:srgbClr val="3366FF"/>
              </a:solidFill>
              <a:latin typeface="ＭＳ Ｐ明朝"/>
              <a:ea typeface="ＭＳ Ｐ明朝"/>
            </a:rPr>
            <a:t>東予地区②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24</xdr:col>
      <xdr:colOff>0</xdr:colOff>
      <xdr:row>2</xdr:row>
      <xdr:rowOff>0</xdr:rowOff>
    </xdr:to>
    <xdr:sp macro="" textlink="">
      <xdr:nvSpPr>
        <xdr:cNvPr id="16537" name="AutoShape 7">
          <a:extLst>
            <a:ext uri="{FF2B5EF4-FFF2-40B4-BE49-F238E27FC236}">
              <a16:creationId xmlns:a16="http://schemas.microsoft.com/office/drawing/2014/main" id="{C8F5FCA4-BC8F-41FD-814C-13F87F2906E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6068675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indexed="43"/>
  </sheetPr>
  <dimension ref="A1:Q60"/>
  <sheetViews>
    <sheetView showZeros="0" tabSelected="1" zoomScale="71" zoomScaleNormal="71" zoomScaleSheetLayoutView="115" workbookViewId="0">
      <selection activeCell="I3" sqref="I3:K3"/>
    </sheetView>
  </sheetViews>
  <sheetFormatPr defaultRowHeight="13.5" x14ac:dyDescent="0.15"/>
  <cols>
    <col min="1" max="1" width="21.5" style="3" customWidth="1"/>
    <col min="2" max="2" width="9.625" style="3" customWidth="1"/>
    <col min="3" max="3" width="11.125" style="3" customWidth="1"/>
    <col min="4" max="4" width="11" style="3" hidden="1" customWidth="1"/>
    <col min="5" max="5" width="9.625" style="3" customWidth="1"/>
    <col min="6" max="6" width="11.125" style="3" customWidth="1"/>
    <col min="7" max="7" width="9.625" style="3" customWidth="1"/>
    <col min="8" max="8" width="11.125" style="3" customWidth="1"/>
    <col min="9" max="9" width="9.625" style="3" customWidth="1"/>
    <col min="10" max="10" width="11.125" style="3" customWidth="1"/>
    <col min="11" max="11" width="9.625" style="3" customWidth="1"/>
    <col min="12" max="12" width="11.125" style="3" customWidth="1"/>
    <col min="13" max="13" width="9.625" style="3" customWidth="1"/>
    <col min="14" max="14" width="11.125" style="3" customWidth="1"/>
    <col min="15" max="16" width="13" style="3" customWidth="1"/>
    <col min="17" max="16384" width="9" style="3"/>
  </cols>
  <sheetData>
    <row r="1" spans="1:17" ht="28.5" customHeight="1" x14ac:dyDescent="0.15"/>
    <row r="2" spans="1:17" ht="22.5" customHeight="1" x14ac:dyDescent="0.15">
      <c r="A2" s="443" t="s">
        <v>76</v>
      </c>
      <c r="B2" s="616" t="s">
        <v>77</v>
      </c>
      <c r="C2" s="616"/>
      <c r="D2" s="444"/>
      <c r="E2" s="617" t="s">
        <v>381</v>
      </c>
      <c r="F2" s="617"/>
      <c r="G2" s="616" t="s">
        <v>173</v>
      </c>
      <c r="H2" s="616"/>
      <c r="I2" s="647" t="s">
        <v>113</v>
      </c>
      <c r="J2" s="647"/>
      <c r="K2" s="647"/>
      <c r="L2" s="647" t="s">
        <v>79</v>
      </c>
      <c r="M2" s="647"/>
      <c r="N2" s="647"/>
      <c r="O2" s="616" t="s">
        <v>80</v>
      </c>
      <c r="P2" s="654"/>
    </row>
    <row r="3" spans="1:17" ht="24.95" customHeight="1" x14ac:dyDescent="0.15">
      <c r="A3" s="524"/>
      <c r="B3" s="620">
        <f>IF(サイズ2="","",SUM(P29))</f>
        <v>0</v>
      </c>
      <c r="C3" s="620"/>
      <c r="D3" s="397"/>
      <c r="E3" s="621" t="str">
        <f>IF(サイズ2="-","-",O32)</f>
        <v>-</v>
      </c>
      <c r="F3" s="622"/>
      <c r="G3" s="646" t="s">
        <v>380</v>
      </c>
      <c r="H3" s="646"/>
      <c r="I3" s="648"/>
      <c r="J3" s="648"/>
      <c r="K3" s="648"/>
      <c r="L3" s="648"/>
      <c r="M3" s="648"/>
      <c r="N3" s="648"/>
      <c r="O3" s="646"/>
      <c r="P3" s="658"/>
    </row>
    <row r="4" spans="1:17" ht="8.25" customHeight="1" x14ac:dyDescent="0.2">
      <c r="A4" s="260"/>
      <c r="B4" s="260"/>
      <c r="C4" s="260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7" ht="18" customHeight="1" x14ac:dyDescent="0.2">
      <c r="A5" s="565" t="s">
        <v>284</v>
      </c>
      <c r="B5" s="643" t="s">
        <v>643</v>
      </c>
      <c r="C5" s="643"/>
      <c r="D5" s="53"/>
      <c r="E5" s="53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7" ht="2.25" customHeight="1" x14ac:dyDescent="0.2">
      <c r="A6" s="261"/>
      <c r="B6" s="261"/>
      <c r="C6" s="260"/>
      <c r="D6" s="53"/>
      <c r="E6" s="53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7" ht="21.95" customHeight="1" x14ac:dyDescent="0.15">
      <c r="A7" s="641" t="s">
        <v>114</v>
      </c>
      <c r="B7" s="618" t="s">
        <v>64</v>
      </c>
      <c r="C7" s="619"/>
      <c r="D7" s="442"/>
      <c r="E7" s="618" t="s">
        <v>65</v>
      </c>
      <c r="F7" s="619"/>
      <c r="G7" s="618" t="s">
        <v>66</v>
      </c>
      <c r="H7" s="619"/>
      <c r="I7" s="618" t="s">
        <v>67</v>
      </c>
      <c r="J7" s="619"/>
      <c r="K7" s="618" t="s">
        <v>68</v>
      </c>
      <c r="L7" s="619"/>
      <c r="M7" s="618" t="s">
        <v>69</v>
      </c>
      <c r="N7" s="619"/>
      <c r="O7" s="618" t="s">
        <v>74</v>
      </c>
      <c r="P7" s="657"/>
      <c r="Q7" s="401"/>
    </row>
    <row r="8" spans="1:17" ht="21.95" customHeight="1" x14ac:dyDescent="0.15">
      <c r="A8" s="642"/>
      <c r="B8" s="102" t="s">
        <v>72</v>
      </c>
      <c r="C8" s="103" t="s">
        <v>73</v>
      </c>
      <c r="D8" s="104"/>
      <c r="E8" s="102" t="s">
        <v>72</v>
      </c>
      <c r="F8" s="103" t="s">
        <v>73</v>
      </c>
      <c r="G8" s="102" t="s">
        <v>72</v>
      </c>
      <c r="H8" s="103" t="s">
        <v>73</v>
      </c>
      <c r="I8" s="102" t="s">
        <v>72</v>
      </c>
      <c r="J8" s="103" t="s">
        <v>73</v>
      </c>
      <c r="K8" s="102" t="s">
        <v>72</v>
      </c>
      <c r="L8" s="103" t="s">
        <v>73</v>
      </c>
      <c r="M8" s="102" t="s">
        <v>72</v>
      </c>
      <c r="N8" s="103" t="s">
        <v>73</v>
      </c>
      <c r="O8" s="102" t="s">
        <v>75</v>
      </c>
      <c r="P8" s="400" t="s">
        <v>115</v>
      </c>
      <c r="Q8" s="401"/>
    </row>
    <row r="9" spans="1:17" ht="22.5" customHeight="1" x14ac:dyDescent="0.15">
      <c r="A9" s="54" t="s">
        <v>621</v>
      </c>
      <c r="B9" s="402">
        <f>松山市!C44</f>
        <v>59720</v>
      </c>
      <c r="C9" s="403">
        <f>松山市!D44</f>
        <v>0</v>
      </c>
      <c r="D9" s="403"/>
      <c r="E9" s="402">
        <f>松山市!G44</f>
        <v>13180</v>
      </c>
      <c r="F9" s="403">
        <f>松山市!H44</f>
        <v>0</v>
      </c>
      <c r="G9" s="402">
        <f>松山市!L44</f>
        <v>14020</v>
      </c>
      <c r="H9" s="403">
        <f>松山市!N44</f>
        <v>0</v>
      </c>
      <c r="I9" s="402">
        <f>松山市!P44</f>
        <v>2690</v>
      </c>
      <c r="J9" s="403">
        <f>松山市!Q44</f>
        <v>0</v>
      </c>
      <c r="K9" s="402">
        <f>松山市!S44</f>
        <v>1910</v>
      </c>
      <c r="L9" s="403">
        <f>松山市!U44</f>
        <v>0</v>
      </c>
      <c r="M9" s="402">
        <f>松山市!W44</f>
        <v>4650</v>
      </c>
      <c r="N9" s="403">
        <f>松山市!X44</f>
        <v>0</v>
      </c>
      <c r="O9" s="497">
        <f t="shared" ref="O9:O28" si="0">SUM(B9,E9,G9,I9,K9,M9)</f>
        <v>96170</v>
      </c>
      <c r="P9" s="404">
        <f t="shared" ref="P9:P28" si="1">IF(サイズ2="","",SUM(C9,F9,H9,J9,L9,N9))</f>
        <v>0</v>
      </c>
      <c r="Q9" s="401"/>
    </row>
    <row r="10" spans="1:17" ht="22.5" customHeight="1" x14ac:dyDescent="0.15">
      <c r="A10" s="55" t="s">
        <v>137</v>
      </c>
      <c r="B10" s="405">
        <f>中予地区!C9</f>
        <v>4520</v>
      </c>
      <c r="C10" s="406">
        <f>中予地区!D9</f>
        <v>0</v>
      </c>
      <c r="D10" s="406"/>
      <c r="E10" s="405">
        <f>中予地区!G9</f>
        <v>800</v>
      </c>
      <c r="F10" s="406">
        <f>中予地区!H9</f>
        <v>0</v>
      </c>
      <c r="G10" s="405">
        <f>中予地区!L9</f>
        <v>550</v>
      </c>
      <c r="H10" s="406">
        <f>中予地区!N9</f>
        <v>0</v>
      </c>
      <c r="I10" s="405">
        <f>中予地区!P9</f>
        <v>60</v>
      </c>
      <c r="J10" s="406">
        <f>中予地区!Q9</f>
        <v>0</v>
      </c>
      <c r="K10" s="405">
        <f>中予地区!S9</f>
        <v>10</v>
      </c>
      <c r="L10" s="406">
        <f>中予地区!U9</f>
        <v>0</v>
      </c>
      <c r="M10" s="405">
        <f>中予地区!W9</f>
        <v>190</v>
      </c>
      <c r="N10" s="406">
        <f>中予地区!X9</f>
        <v>0</v>
      </c>
      <c r="O10" s="497">
        <f t="shared" si="0"/>
        <v>6130</v>
      </c>
      <c r="P10" s="404">
        <f t="shared" si="1"/>
        <v>0</v>
      </c>
      <c r="Q10" s="401"/>
    </row>
    <row r="11" spans="1:17" ht="22.5" customHeight="1" x14ac:dyDescent="0.15">
      <c r="A11" s="55" t="s">
        <v>138</v>
      </c>
      <c r="B11" s="405">
        <f>中予地区!C17</f>
        <v>5500</v>
      </c>
      <c r="C11" s="406">
        <f>中予地区!D17</f>
        <v>0</v>
      </c>
      <c r="D11" s="406"/>
      <c r="E11" s="405">
        <f>中予地区!G17</f>
        <v>660</v>
      </c>
      <c r="F11" s="406">
        <f>中予地区!H17</f>
        <v>0</v>
      </c>
      <c r="G11" s="405">
        <f>中予地区!L17</f>
        <v>710</v>
      </c>
      <c r="H11" s="406">
        <f>中予地区!N17</f>
        <v>0</v>
      </c>
      <c r="I11" s="405">
        <f>中予地区!P17</f>
        <v>30</v>
      </c>
      <c r="J11" s="406">
        <f>中予地区!Q17</f>
        <v>0</v>
      </c>
      <c r="K11" s="405">
        <f>中予地区!S17</f>
        <v>30</v>
      </c>
      <c r="L11" s="406">
        <f>中予地区!U17</f>
        <v>0</v>
      </c>
      <c r="M11" s="405">
        <f>中予地区!W17</f>
        <v>210</v>
      </c>
      <c r="N11" s="406">
        <f>中予地区!X17</f>
        <v>0</v>
      </c>
      <c r="O11" s="497">
        <f t="shared" si="0"/>
        <v>7140</v>
      </c>
      <c r="P11" s="404">
        <f t="shared" si="1"/>
        <v>0</v>
      </c>
      <c r="Q11" s="401"/>
    </row>
    <row r="12" spans="1:17" ht="22.5" customHeight="1" x14ac:dyDescent="0.15">
      <c r="A12" s="55" t="s">
        <v>139</v>
      </c>
      <c r="B12" s="405">
        <f>中予地区!C24</f>
        <v>7330</v>
      </c>
      <c r="C12" s="406">
        <f>中予地区!D24</f>
        <v>0</v>
      </c>
      <c r="D12" s="406"/>
      <c r="E12" s="405">
        <f>中予地区!G24</f>
        <v>1440</v>
      </c>
      <c r="F12" s="406">
        <f>中予地区!H24</f>
        <v>0</v>
      </c>
      <c r="G12" s="405">
        <f>中予地区!L24</f>
        <v>1150</v>
      </c>
      <c r="H12" s="406">
        <f>中予地区!N24</f>
        <v>0</v>
      </c>
      <c r="I12" s="405">
        <f>中予地区!P24</f>
        <v>160</v>
      </c>
      <c r="J12" s="406">
        <f>中予地区!Q24</f>
        <v>0</v>
      </c>
      <c r="K12" s="405">
        <f>中予地区!S24</f>
        <v>60</v>
      </c>
      <c r="L12" s="406">
        <f>中予地区!U24</f>
        <v>0</v>
      </c>
      <c r="M12" s="405">
        <f>中予地区!W24</f>
        <v>280</v>
      </c>
      <c r="N12" s="406">
        <f>中予地区!X24</f>
        <v>0</v>
      </c>
      <c r="O12" s="498">
        <f t="shared" si="0"/>
        <v>10420</v>
      </c>
      <c r="P12" s="404">
        <f t="shared" si="1"/>
        <v>0</v>
      </c>
      <c r="Q12" s="401"/>
    </row>
    <row r="13" spans="1:17" ht="22.5" customHeight="1" x14ac:dyDescent="0.15">
      <c r="A13" s="55" t="s">
        <v>140</v>
      </c>
      <c r="B13" s="405">
        <f>中予地区!C31</f>
        <v>1370</v>
      </c>
      <c r="C13" s="406">
        <f>中予地区!D31</f>
        <v>0</v>
      </c>
      <c r="D13" s="406"/>
      <c r="E13" s="405">
        <f>中予地区!G31</f>
        <v>20</v>
      </c>
      <c r="F13" s="406">
        <f>中予地区!H31</f>
        <v>0</v>
      </c>
      <c r="G13" s="405">
        <f>中予地区!L31</f>
        <v>70</v>
      </c>
      <c r="H13" s="406">
        <f>中予地区!N31</f>
        <v>0</v>
      </c>
      <c r="I13" s="405">
        <f>中予地区!P31</f>
        <v>0</v>
      </c>
      <c r="J13" s="406">
        <f>中予地区!Q31</f>
        <v>0</v>
      </c>
      <c r="K13" s="405">
        <f>中予地区!S31</f>
        <v>0</v>
      </c>
      <c r="L13" s="406">
        <f>中予地区!U31</f>
        <v>0</v>
      </c>
      <c r="M13" s="405">
        <f>中予地区!W31</f>
        <v>20</v>
      </c>
      <c r="N13" s="406">
        <f>中予地区!X31</f>
        <v>0</v>
      </c>
      <c r="O13" s="497">
        <f t="shared" si="0"/>
        <v>1480</v>
      </c>
      <c r="P13" s="404">
        <f t="shared" si="1"/>
        <v>0</v>
      </c>
      <c r="Q13" s="401"/>
    </row>
    <row r="14" spans="1:17" ht="22.5" customHeight="1" x14ac:dyDescent="0.15">
      <c r="A14" s="55" t="s">
        <v>84</v>
      </c>
      <c r="B14" s="405">
        <f>南予地区①!C10</f>
        <v>2690</v>
      </c>
      <c r="C14" s="406">
        <f>南予地区①!D10</f>
        <v>0</v>
      </c>
      <c r="D14" s="406"/>
      <c r="E14" s="405">
        <f>南予地区①!G10</f>
        <v>160</v>
      </c>
      <c r="F14" s="406">
        <f>南予地区①!H10</f>
        <v>0</v>
      </c>
      <c r="G14" s="405">
        <f>南予地区①!L10</f>
        <v>120</v>
      </c>
      <c r="H14" s="406">
        <f>南予地区①!N10</f>
        <v>0</v>
      </c>
      <c r="I14" s="405">
        <f>南予地区①!P10</f>
        <v>50</v>
      </c>
      <c r="J14" s="406">
        <f>南予地区①!Q10</f>
        <v>0</v>
      </c>
      <c r="K14" s="405">
        <f>南予地区①!S10</f>
        <v>30</v>
      </c>
      <c r="L14" s="406">
        <f>南予地区①!U10</f>
        <v>0</v>
      </c>
      <c r="M14" s="405">
        <f>南予地区①!W10</f>
        <v>80</v>
      </c>
      <c r="N14" s="406">
        <f>南予地区①!X10</f>
        <v>0</v>
      </c>
      <c r="O14" s="497">
        <f t="shared" si="0"/>
        <v>3130</v>
      </c>
      <c r="P14" s="404">
        <f t="shared" si="1"/>
        <v>0</v>
      </c>
      <c r="Q14" s="401"/>
    </row>
    <row r="15" spans="1:17" ht="22.5" customHeight="1" x14ac:dyDescent="0.15">
      <c r="A15" s="55" t="s">
        <v>141</v>
      </c>
      <c r="B15" s="405">
        <f>南予地区①!C21</f>
        <v>6320</v>
      </c>
      <c r="C15" s="406">
        <f>南予地区①!D21</f>
        <v>0</v>
      </c>
      <c r="D15" s="406"/>
      <c r="E15" s="405">
        <f>南予地区①!G21</f>
        <v>1000</v>
      </c>
      <c r="F15" s="406">
        <f>南予地区①!H21</f>
        <v>0</v>
      </c>
      <c r="G15" s="405">
        <f>南予地区①!L21</f>
        <v>1170</v>
      </c>
      <c r="H15" s="406">
        <f>南予地区①!N21</f>
        <v>0</v>
      </c>
      <c r="I15" s="405">
        <f>南予地区①!P21</f>
        <v>100</v>
      </c>
      <c r="J15" s="406">
        <f>南予地区①!Q21</f>
        <v>0</v>
      </c>
      <c r="K15" s="405">
        <f>南予地区①!S21</f>
        <v>90</v>
      </c>
      <c r="L15" s="406">
        <f>南予地区①!U21</f>
        <v>0</v>
      </c>
      <c r="M15" s="405">
        <f>南予地区①!W21</f>
        <v>220</v>
      </c>
      <c r="N15" s="406">
        <f>南予地区①!X21</f>
        <v>0</v>
      </c>
      <c r="O15" s="497">
        <f t="shared" si="0"/>
        <v>8900</v>
      </c>
      <c r="P15" s="404">
        <f t="shared" si="1"/>
        <v>0</v>
      </c>
      <c r="Q15" s="401"/>
    </row>
    <row r="16" spans="1:17" ht="22.5" customHeight="1" x14ac:dyDescent="0.15">
      <c r="A16" s="55" t="s">
        <v>2</v>
      </c>
      <c r="B16" s="405">
        <f>南予地区①!C27</f>
        <v>5710</v>
      </c>
      <c r="C16" s="406">
        <f>南予地区①!D27</f>
        <v>0</v>
      </c>
      <c r="D16" s="406"/>
      <c r="E16" s="405">
        <f>南予地区①!G27</f>
        <v>900</v>
      </c>
      <c r="F16" s="406">
        <f>南予地区①!H27</f>
        <v>0</v>
      </c>
      <c r="G16" s="405">
        <f>南予地区①!L27</f>
        <v>510</v>
      </c>
      <c r="H16" s="406">
        <f>南予地区①!N27</f>
        <v>0</v>
      </c>
      <c r="I16" s="405">
        <f>南予地区①!P27</f>
        <v>170</v>
      </c>
      <c r="J16" s="406">
        <f>南予地区①!Q27</f>
        <v>0</v>
      </c>
      <c r="K16" s="405">
        <f>南予地区①!S27</f>
        <v>50</v>
      </c>
      <c r="L16" s="406">
        <f>南予地区①!U27</f>
        <v>0</v>
      </c>
      <c r="M16" s="405">
        <f>南予地区①!W27</f>
        <v>220</v>
      </c>
      <c r="N16" s="406">
        <f>南予地区①!X27</f>
        <v>0</v>
      </c>
      <c r="O16" s="497">
        <f t="shared" si="0"/>
        <v>7560</v>
      </c>
      <c r="P16" s="404">
        <f t="shared" si="1"/>
        <v>0</v>
      </c>
      <c r="Q16" s="401"/>
    </row>
    <row r="17" spans="1:17" ht="22.5" customHeight="1" x14ac:dyDescent="0.15">
      <c r="A17" s="55" t="s">
        <v>142</v>
      </c>
      <c r="B17" s="405">
        <f>南予地区①!C32</f>
        <v>1660</v>
      </c>
      <c r="C17" s="406">
        <f>南予地区①!D32</f>
        <v>0</v>
      </c>
      <c r="D17" s="406"/>
      <c r="E17" s="405">
        <f>南予地区①!G32</f>
        <v>60</v>
      </c>
      <c r="F17" s="406">
        <f>南予地区①!H32</f>
        <v>0</v>
      </c>
      <c r="G17" s="405">
        <f>南予地区①!L32</f>
        <v>70</v>
      </c>
      <c r="H17" s="406">
        <f>南予地区①!N32</f>
        <v>0</v>
      </c>
      <c r="I17" s="405">
        <f>南予地区①!P32</f>
        <v>20</v>
      </c>
      <c r="J17" s="406">
        <f>南予地区①!Q32</f>
        <v>0</v>
      </c>
      <c r="K17" s="405">
        <f>南予地区①!S32</f>
        <v>10</v>
      </c>
      <c r="L17" s="406">
        <f>南予地区①!U32</f>
        <v>0</v>
      </c>
      <c r="M17" s="405">
        <f>南予地区①!W32</f>
        <v>50</v>
      </c>
      <c r="N17" s="406">
        <f>南予地区①!X32</f>
        <v>0</v>
      </c>
      <c r="O17" s="497">
        <f t="shared" si="0"/>
        <v>1870</v>
      </c>
      <c r="P17" s="404">
        <f t="shared" si="1"/>
        <v>0</v>
      </c>
      <c r="Q17" s="401"/>
    </row>
    <row r="18" spans="1:17" ht="22.5" customHeight="1" x14ac:dyDescent="0.15">
      <c r="A18" s="55" t="s">
        <v>120</v>
      </c>
      <c r="B18" s="405">
        <f>南予地区①!C43</f>
        <v>6880</v>
      </c>
      <c r="C18" s="406">
        <f>南予地区①!D43</f>
        <v>0</v>
      </c>
      <c r="D18" s="406"/>
      <c r="E18" s="405">
        <f>南予地区①!G43</f>
        <v>880</v>
      </c>
      <c r="F18" s="406">
        <f>南予地区①!H43</f>
        <v>0</v>
      </c>
      <c r="G18" s="405">
        <f>南予地区①!L43</f>
        <v>590</v>
      </c>
      <c r="H18" s="406">
        <f>南予地区①!N43</f>
        <v>0</v>
      </c>
      <c r="I18" s="405">
        <f>南予地区①!P43</f>
        <v>40</v>
      </c>
      <c r="J18" s="406">
        <f>南予地区①!Q43</f>
        <v>0</v>
      </c>
      <c r="K18" s="405">
        <f>南予地区①!S43</f>
        <v>50</v>
      </c>
      <c r="L18" s="406">
        <f>南予地区①!U43</f>
        <v>0</v>
      </c>
      <c r="M18" s="405">
        <f>南予地区①!W43</f>
        <v>170</v>
      </c>
      <c r="N18" s="406">
        <f>南予地区①!X43</f>
        <v>0</v>
      </c>
      <c r="O18" s="497">
        <f t="shared" si="0"/>
        <v>8610</v>
      </c>
      <c r="P18" s="404">
        <f t="shared" si="1"/>
        <v>0</v>
      </c>
      <c r="Q18" s="401"/>
    </row>
    <row r="19" spans="1:17" ht="22.5" customHeight="1" x14ac:dyDescent="0.15">
      <c r="A19" s="55" t="s">
        <v>143</v>
      </c>
      <c r="B19" s="405">
        <f>南予地区②!C14</f>
        <v>12740</v>
      </c>
      <c r="C19" s="406">
        <f>南予地区②!D14</f>
        <v>0</v>
      </c>
      <c r="D19" s="406"/>
      <c r="E19" s="405">
        <f>南予地区②!G14</f>
        <v>1510</v>
      </c>
      <c r="F19" s="406">
        <f>南予地区②!H14</f>
        <v>0</v>
      </c>
      <c r="G19" s="405">
        <f>南予地区②!L14</f>
        <v>810</v>
      </c>
      <c r="H19" s="406">
        <f>南予地区②!N14</f>
        <v>0</v>
      </c>
      <c r="I19" s="405">
        <f>南予地区②!P14</f>
        <v>170</v>
      </c>
      <c r="J19" s="406">
        <f>南予地区②!Q14</f>
        <v>0</v>
      </c>
      <c r="K19" s="405">
        <f>南予地区②!S14</f>
        <v>440</v>
      </c>
      <c r="L19" s="406">
        <f>南予地区②!U14</f>
        <v>0</v>
      </c>
      <c r="M19" s="405">
        <f>南予地区②!W14</f>
        <v>370</v>
      </c>
      <c r="N19" s="406">
        <f>南予地区②!X14</f>
        <v>0</v>
      </c>
      <c r="O19" s="497">
        <f t="shared" si="0"/>
        <v>16040</v>
      </c>
      <c r="P19" s="404">
        <f t="shared" si="1"/>
        <v>0</v>
      </c>
      <c r="Q19" s="401"/>
    </row>
    <row r="20" spans="1:17" ht="22.5" customHeight="1" x14ac:dyDescent="0.15">
      <c r="A20" s="55" t="s">
        <v>4</v>
      </c>
      <c r="B20" s="405">
        <f>南予地区②!C24</f>
        <v>2390</v>
      </c>
      <c r="C20" s="406">
        <f>南予地区②!D24</f>
        <v>0</v>
      </c>
      <c r="D20" s="406"/>
      <c r="E20" s="405">
        <f>南予地区②!G24</f>
        <v>90</v>
      </c>
      <c r="F20" s="406">
        <f>南予地区②!H24</f>
        <v>0</v>
      </c>
      <c r="G20" s="405">
        <f>南予地区②!L24</f>
        <v>110</v>
      </c>
      <c r="H20" s="406">
        <f>南予地区②!N24</f>
        <v>0</v>
      </c>
      <c r="I20" s="405">
        <f>南予地区②!P24</f>
        <v>0</v>
      </c>
      <c r="J20" s="406">
        <f>南予地区②!Q24</f>
        <v>0</v>
      </c>
      <c r="K20" s="405">
        <f>南予地区②!S24</f>
        <v>0</v>
      </c>
      <c r="L20" s="406">
        <f>南予地区②!U24</f>
        <v>0</v>
      </c>
      <c r="M20" s="405">
        <f>南予地区②!W24</f>
        <v>40</v>
      </c>
      <c r="N20" s="406">
        <f>南予地区②!X24</f>
        <v>0</v>
      </c>
      <c r="O20" s="497">
        <f t="shared" si="0"/>
        <v>2630</v>
      </c>
      <c r="P20" s="404">
        <f t="shared" si="1"/>
        <v>0</v>
      </c>
      <c r="Q20" s="401"/>
    </row>
    <row r="21" spans="1:17" ht="22.5" customHeight="1" x14ac:dyDescent="0.15">
      <c r="A21" s="55" t="s">
        <v>126</v>
      </c>
      <c r="B21" s="405">
        <f>南予地区②!C31</f>
        <v>3550</v>
      </c>
      <c r="C21" s="406">
        <f>南予地区②!D31</f>
        <v>0</v>
      </c>
      <c r="D21" s="406"/>
      <c r="E21" s="405">
        <f>南予地区②!G31</f>
        <v>130</v>
      </c>
      <c r="F21" s="406">
        <f>南予地区②!H31</f>
        <v>0</v>
      </c>
      <c r="G21" s="405">
        <f>南予地区②!L31</f>
        <v>610</v>
      </c>
      <c r="H21" s="406">
        <f>南予地区②!N31</f>
        <v>0</v>
      </c>
      <c r="I21" s="405">
        <f>南予地区②!P31</f>
        <v>0</v>
      </c>
      <c r="J21" s="406">
        <f>南予地区②!Q31</f>
        <v>0</v>
      </c>
      <c r="K21" s="405">
        <f>南予地区②!S31</f>
        <v>0</v>
      </c>
      <c r="L21" s="406">
        <f>南予地区②!U31</f>
        <v>0</v>
      </c>
      <c r="M21" s="405">
        <f>南予地区②!W31</f>
        <v>80</v>
      </c>
      <c r="N21" s="406">
        <f>南予地区②!X31</f>
        <v>0</v>
      </c>
      <c r="O21" s="497">
        <f t="shared" si="0"/>
        <v>4370</v>
      </c>
      <c r="P21" s="404">
        <f t="shared" si="1"/>
        <v>0</v>
      </c>
      <c r="Q21" s="401"/>
    </row>
    <row r="22" spans="1:17" ht="22.5" customHeight="1" x14ac:dyDescent="0.15">
      <c r="A22" s="54" t="s">
        <v>107</v>
      </c>
      <c r="B22" s="405">
        <f>東予地区①!C13</f>
        <v>6690</v>
      </c>
      <c r="C22" s="406">
        <f>東予地区①!D13</f>
        <v>0</v>
      </c>
      <c r="D22" s="406"/>
      <c r="E22" s="405">
        <f>東予地区①!G13</f>
        <v>4100</v>
      </c>
      <c r="F22" s="406">
        <f>東予地区①!H13</f>
        <v>0</v>
      </c>
      <c r="G22" s="405">
        <f>東予地区①!L13</f>
        <v>6800</v>
      </c>
      <c r="H22" s="406">
        <f>東予地区①!N13</f>
        <v>0</v>
      </c>
      <c r="I22" s="405">
        <f>東予地区①!P13</f>
        <v>1180</v>
      </c>
      <c r="J22" s="406">
        <f>東予地区①!Q13</f>
        <v>0</v>
      </c>
      <c r="K22" s="405">
        <f>東予地区①!S13</f>
        <v>320</v>
      </c>
      <c r="L22" s="406">
        <f>東予地区①!U13</f>
        <v>0</v>
      </c>
      <c r="M22" s="405">
        <f>東予地区①!W13</f>
        <v>850</v>
      </c>
      <c r="N22" s="406">
        <f>東予地区①!X13</f>
        <v>0</v>
      </c>
      <c r="O22" s="497">
        <f t="shared" si="0"/>
        <v>19940</v>
      </c>
      <c r="P22" s="404">
        <f t="shared" si="1"/>
        <v>0</v>
      </c>
      <c r="Q22" s="401"/>
    </row>
    <row r="23" spans="1:17" ht="22.5" customHeight="1" x14ac:dyDescent="0.15">
      <c r="A23" s="54" t="s">
        <v>5</v>
      </c>
      <c r="B23" s="405">
        <f>東予地区①!C21</f>
        <v>9470</v>
      </c>
      <c r="C23" s="406">
        <f>東予地区①!D21</f>
        <v>0</v>
      </c>
      <c r="D23" s="406"/>
      <c r="E23" s="405">
        <f>東予地区①!G21</f>
        <v>5280</v>
      </c>
      <c r="F23" s="406">
        <f>東予地区①!H21</f>
        <v>0</v>
      </c>
      <c r="G23" s="405">
        <f>東予地区①!L21</f>
        <v>5950</v>
      </c>
      <c r="H23" s="406">
        <f>東予地区①!N21</f>
        <v>0</v>
      </c>
      <c r="I23" s="405">
        <f>東予地区①!P21</f>
        <v>1470</v>
      </c>
      <c r="J23" s="406">
        <f>東予地区①!Q21</f>
        <v>0</v>
      </c>
      <c r="K23" s="405">
        <f>東予地区①!S21</f>
        <v>170</v>
      </c>
      <c r="L23" s="406">
        <f>東予地区①!U21</f>
        <v>0</v>
      </c>
      <c r="M23" s="405">
        <f>東予地区①!W21</f>
        <v>700</v>
      </c>
      <c r="N23" s="406">
        <f>東予地区①!X21</f>
        <v>0</v>
      </c>
      <c r="O23" s="497">
        <f t="shared" si="0"/>
        <v>23040</v>
      </c>
      <c r="P23" s="404">
        <f t="shared" si="1"/>
        <v>0</v>
      </c>
      <c r="Q23" s="401"/>
    </row>
    <row r="24" spans="1:17" ht="22.5" customHeight="1" x14ac:dyDescent="0.15">
      <c r="A24" s="55" t="s">
        <v>144</v>
      </c>
      <c r="B24" s="405">
        <f>東予地区①!C31</f>
        <v>10560</v>
      </c>
      <c r="C24" s="406">
        <f>東予地区①!D31</f>
        <v>0</v>
      </c>
      <c r="D24" s="406"/>
      <c r="E24" s="405">
        <f>東予地区①!G31</f>
        <v>5930</v>
      </c>
      <c r="F24" s="406">
        <f>東予地区①!H31</f>
        <v>0</v>
      </c>
      <c r="G24" s="405">
        <f>東予地区①!L31</f>
        <v>2430</v>
      </c>
      <c r="H24" s="406">
        <f>東予地区①!N31</f>
        <v>0</v>
      </c>
      <c r="I24" s="405">
        <f>東予地区①!P31</f>
        <v>1210</v>
      </c>
      <c r="J24" s="406">
        <f>東予地区①!Q31</f>
        <v>0</v>
      </c>
      <c r="K24" s="405">
        <f>東予地区①!S31</f>
        <v>140</v>
      </c>
      <c r="L24" s="406">
        <f>東予地区①!U31</f>
        <v>0</v>
      </c>
      <c r="M24" s="405">
        <f>東予地区①!W31</f>
        <v>510</v>
      </c>
      <c r="N24" s="406">
        <f>東予地区①!X31</f>
        <v>0</v>
      </c>
      <c r="O24" s="497">
        <f t="shared" si="0"/>
        <v>20780</v>
      </c>
      <c r="P24" s="404">
        <f t="shared" si="1"/>
        <v>0</v>
      </c>
      <c r="Q24" s="401"/>
    </row>
    <row r="25" spans="1:17" ht="22.5" customHeight="1" x14ac:dyDescent="0.15">
      <c r="A25" s="55" t="s">
        <v>6</v>
      </c>
      <c r="B25" s="405">
        <f>東予地区②!C17</f>
        <v>14320</v>
      </c>
      <c r="C25" s="406">
        <f>東予地区②!D17</f>
        <v>0</v>
      </c>
      <c r="D25" s="406"/>
      <c r="E25" s="405">
        <f>東予地区②!G17</f>
        <v>6560</v>
      </c>
      <c r="F25" s="406">
        <f>東予地区②!H17</f>
        <v>0</v>
      </c>
      <c r="G25" s="405">
        <f>東予地区②!L17</f>
        <v>5730</v>
      </c>
      <c r="H25" s="406">
        <f>東予地区②!N17</f>
        <v>0</v>
      </c>
      <c r="I25" s="405">
        <f>東予地区②!P17</f>
        <v>1560</v>
      </c>
      <c r="J25" s="406">
        <f>東予地区②!Q17</f>
        <v>0</v>
      </c>
      <c r="K25" s="405">
        <f>東予地区②!S17</f>
        <v>370</v>
      </c>
      <c r="L25" s="406">
        <f>東予地区②!U17</f>
        <v>0</v>
      </c>
      <c r="M25" s="405">
        <f>東予地区②!W17</f>
        <v>1160</v>
      </c>
      <c r="N25" s="406">
        <f>東予地区②!X17</f>
        <v>0</v>
      </c>
      <c r="O25" s="497">
        <f t="shared" si="0"/>
        <v>29700</v>
      </c>
      <c r="P25" s="404">
        <f t="shared" si="1"/>
        <v>0</v>
      </c>
      <c r="Q25" s="401"/>
    </row>
    <row r="26" spans="1:17" ht="22.5" customHeight="1" x14ac:dyDescent="0.15">
      <c r="A26" s="55" t="s">
        <v>164</v>
      </c>
      <c r="B26" s="405">
        <f>東予地区②!C32</f>
        <v>2200</v>
      </c>
      <c r="C26" s="406">
        <f>東予地区②!D32</f>
        <v>0</v>
      </c>
      <c r="D26" s="406"/>
      <c r="E26" s="405">
        <f>東予地区②!G32</f>
        <v>620</v>
      </c>
      <c r="F26" s="406">
        <f>東予地区②!H32</f>
        <v>0</v>
      </c>
      <c r="G26" s="405">
        <f>東予地区②!L32</f>
        <v>300</v>
      </c>
      <c r="H26" s="406">
        <f>東予地区②!N32</f>
        <v>0</v>
      </c>
      <c r="I26" s="405">
        <f>東予地区②!P32</f>
        <v>50</v>
      </c>
      <c r="J26" s="406">
        <f>東予地区②!Q32</f>
        <v>0</v>
      </c>
      <c r="K26" s="405">
        <f>東予地区②!S32</f>
        <v>0</v>
      </c>
      <c r="L26" s="406">
        <f>東予地区②!U32</f>
        <v>0</v>
      </c>
      <c r="M26" s="405">
        <f>東予地区②!W32</f>
        <v>150</v>
      </c>
      <c r="N26" s="406">
        <f>東予地区②!X32</f>
        <v>0</v>
      </c>
      <c r="O26" s="497">
        <f t="shared" si="0"/>
        <v>3320</v>
      </c>
      <c r="P26" s="404">
        <f t="shared" si="1"/>
        <v>0</v>
      </c>
      <c r="Q26" s="401"/>
    </row>
    <row r="27" spans="1:17" ht="22.5" customHeight="1" x14ac:dyDescent="0.15">
      <c r="A27" s="55" t="s">
        <v>165</v>
      </c>
      <c r="B27" s="405">
        <f>東予地区②!C40</f>
        <v>450</v>
      </c>
      <c r="C27" s="406">
        <f>東予地区②!D40</f>
        <v>0</v>
      </c>
      <c r="D27" s="406"/>
      <c r="E27" s="405">
        <f>東予地区②!G40</f>
        <v>290</v>
      </c>
      <c r="F27" s="406">
        <f>東予地区②!H40</f>
        <v>0</v>
      </c>
      <c r="G27" s="405">
        <f>東予地区②!L40</f>
        <v>570</v>
      </c>
      <c r="H27" s="406">
        <f>東予地区②!N40</f>
        <v>0</v>
      </c>
      <c r="I27" s="405"/>
      <c r="J27" s="406"/>
      <c r="K27" s="405"/>
      <c r="L27" s="406"/>
      <c r="M27" s="405"/>
      <c r="N27" s="406"/>
      <c r="O27" s="497">
        <f t="shared" si="0"/>
        <v>1310</v>
      </c>
      <c r="P27" s="404">
        <f t="shared" si="1"/>
        <v>0</v>
      </c>
      <c r="Q27" s="401"/>
    </row>
    <row r="28" spans="1:17" ht="22.5" customHeight="1" x14ac:dyDescent="0.15">
      <c r="A28" s="550" t="s">
        <v>495</v>
      </c>
      <c r="B28" s="551"/>
      <c r="C28" s="406"/>
      <c r="D28" s="406"/>
      <c r="E28" s="405"/>
      <c r="F28" s="406"/>
      <c r="G28" s="405"/>
      <c r="H28" s="406"/>
      <c r="I28" s="405"/>
      <c r="J28" s="406"/>
      <c r="K28" s="405"/>
      <c r="L28" s="406"/>
      <c r="M28" s="551">
        <f>東予地区②!W40</f>
        <v>230</v>
      </c>
      <c r="N28" s="552">
        <f>東予地区②!X40</f>
        <v>0</v>
      </c>
      <c r="O28" s="497">
        <f t="shared" si="0"/>
        <v>230</v>
      </c>
      <c r="P28" s="404">
        <f t="shared" si="1"/>
        <v>0</v>
      </c>
      <c r="Q28" s="401"/>
    </row>
    <row r="29" spans="1:17" ht="24" customHeight="1" x14ac:dyDescent="0.15">
      <c r="A29" s="492" t="s">
        <v>145</v>
      </c>
      <c r="B29" s="493">
        <f>SUM(B9:B28)</f>
        <v>164070</v>
      </c>
      <c r="C29" s="494">
        <f>IF(サイズ2="","",SUM(C9:C28))</f>
        <v>0</v>
      </c>
      <c r="D29" s="494"/>
      <c r="E29" s="493">
        <f>SUM(E9:E28)</f>
        <v>43610</v>
      </c>
      <c r="F29" s="494">
        <f>IF(サイズ2="","",SUM(F9:F28))</f>
        <v>0</v>
      </c>
      <c r="G29" s="493">
        <f>SUM(G9:G28)</f>
        <v>42270</v>
      </c>
      <c r="H29" s="494">
        <f>IF(サイズ2="","",SUM(H9:H28))</f>
        <v>0</v>
      </c>
      <c r="I29" s="493">
        <f>SUM(I9:I28)</f>
        <v>8960</v>
      </c>
      <c r="J29" s="494">
        <f>IF(サイズ2="","",SUM(J9:J28))</f>
        <v>0</v>
      </c>
      <c r="K29" s="493">
        <f>SUM(K9:K28)</f>
        <v>3680</v>
      </c>
      <c r="L29" s="494">
        <f>IF(サイズ2="","",SUM(L9:L28))</f>
        <v>0</v>
      </c>
      <c r="M29" s="493">
        <f>SUM(M9:M27)</f>
        <v>9950</v>
      </c>
      <c r="N29" s="494">
        <f>IF(サイズ2="","",SUM(N9:N26))</f>
        <v>0</v>
      </c>
      <c r="O29" s="495">
        <f>SUM(O9:O28)</f>
        <v>272770</v>
      </c>
      <c r="P29" s="496">
        <f>IF(サイズ2="","",SUM(C29,F29,H29,J29,L29,N29,N28))</f>
        <v>0</v>
      </c>
      <c r="Q29" s="401"/>
    </row>
    <row r="30" spans="1:17" ht="24" hidden="1" customHeight="1" x14ac:dyDescent="0.15">
      <c r="A30" s="9" t="s">
        <v>146</v>
      </c>
      <c r="B30" s="10">
        <f>B9</f>
        <v>59720</v>
      </c>
      <c r="C30" s="11">
        <f>IF(サイズ2="","",C9)</f>
        <v>0</v>
      </c>
      <c r="D30" s="11"/>
      <c r="E30" s="10">
        <f>E9</f>
        <v>13180</v>
      </c>
      <c r="F30" s="11">
        <f>IF(サイズ2="","",F9)</f>
        <v>0</v>
      </c>
      <c r="G30" s="10">
        <f>G9</f>
        <v>14020</v>
      </c>
      <c r="H30" s="11">
        <f>IF(サイズ2="","",H9)</f>
        <v>0</v>
      </c>
      <c r="I30" s="10">
        <f>I9</f>
        <v>2690</v>
      </c>
      <c r="J30" s="11">
        <f>IF(サイズ2="","",J9)</f>
        <v>0</v>
      </c>
      <c r="K30" s="10">
        <f>K9</f>
        <v>1910</v>
      </c>
      <c r="L30" s="11">
        <f>IF(サイズ2="","",L9)</f>
        <v>0</v>
      </c>
      <c r="M30" s="10">
        <f>M9</f>
        <v>4650</v>
      </c>
      <c r="N30" s="11">
        <f>IF(サイズ2="","",N9)</f>
        <v>0</v>
      </c>
      <c r="O30" s="12">
        <f>SUM(B30,E30,G30,I30,K30,M30)</f>
        <v>96170</v>
      </c>
      <c r="P30" s="13">
        <f>IF(サイズ2="","",SUM(C30,F30,H30,J30,L30,N30))</f>
        <v>0</v>
      </c>
    </row>
    <row r="31" spans="1:17" ht="24" hidden="1" customHeight="1" x14ac:dyDescent="0.15">
      <c r="A31" s="14" t="s">
        <v>147</v>
      </c>
      <c r="B31" s="15">
        <f>SUM(B10:B28)</f>
        <v>104350</v>
      </c>
      <c r="C31" s="16">
        <f>IF(サイズ2="","",SUM(C10:C28))</f>
        <v>0</v>
      </c>
      <c r="D31" s="16"/>
      <c r="E31" s="15">
        <f>SUM(E10:E28)</f>
        <v>30430</v>
      </c>
      <c r="F31" s="16">
        <f>IF(サイズ2="","",SUM(F10:F28))</f>
        <v>0</v>
      </c>
      <c r="G31" s="15">
        <f>SUM(G10:G28)</f>
        <v>28250</v>
      </c>
      <c r="H31" s="16">
        <f>IF(サイズ2="","",SUM(H10:H28))</f>
        <v>0</v>
      </c>
      <c r="I31" s="15">
        <f>SUM(I10:I28)</f>
        <v>6270</v>
      </c>
      <c r="J31" s="16">
        <f>IF(サイズ2="","",SUM(J10:J28))</f>
        <v>0</v>
      </c>
      <c r="K31" s="15">
        <f>SUM(K10:K28)</f>
        <v>1770</v>
      </c>
      <c r="L31" s="16">
        <f>IF(サイズ2="","",SUM(L10:L28))</f>
        <v>0</v>
      </c>
      <c r="M31" s="15">
        <f>SUM(M10:M28)</f>
        <v>5530</v>
      </c>
      <c r="N31" s="16">
        <f>IF(サイズ2="","",SUM(N10:N28))</f>
        <v>0</v>
      </c>
      <c r="O31" s="17">
        <f>SUM(B31,E31,G31,I31,K31,M31)</f>
        <v>176600</v>
      </c>
      <c r="P31" s="13">
        <f>IF(サイズ2="","",SUM(C31,F31,H31,J31,L31,N31))</f>
        <v>0</v>
      </c>
    </row>
    <row r="32" spans="1:17" ht="24" hidden="1" customHeight="1" x14ac:dyDescent="0.15">
      <c r="A32" s="18" t="s">
        <v>148</v>
      </c>
      <c r="B32" s="644" t="e">
        <f>IF(サイズ2="","",HLOOKUP(サイズ2,$E$36:$J$41,2,0)*C30+HLOOKUP(サイズ2,$E$36:$J$41,3,0)*C31+HLOOKUP(サイズ2,$E$36:$J$41,4,0)*C29)</f>
        <v>#N/A</v>
      </c>
      <c r="C32" s="644"/>
      <c r="D32" s="44"/>
      <c r="E32" s="644" t="e">
        <f>IF(サイズ2="","",HLOOKUP(サイズ2,$E$36:$J$41,5,0)*F29+HLOOKUP(サイズ2,$E$36:$J$41,6,0)*F29)</f>
        <v>#N/A</v>
      </c>
      <c r="F32" s="644"/>
      <c r="G32" s="644" t="e">
        <f>IF(サイズ2="","",HLOOKUP(サイズ2,$E$36:$J$41,5,0)*H29+HLOOKUP(サイズ2,$E$36:$J$41,6,0)*H29)</f>
        <v>#N/A</v>
      </c>
      <c r="H32" s="644"/>
      <c r="I32" s="644" t="e">
        <f>IF(サイズ2="","",HLOOKUP(サイズ2,$E$36:$J$41,5,0)*J29+HLOOKUP(サイズ2,$E$36:$J$41,6,0)*J29)</f>
        <v>#N/A</v>
      </c>
      <c r="J32" s="644"/>
      <c r="K32" s="644" t="e">
        <f>IF(サイズ2="","",HLOOKUP(サイズ2,$E$36:$J$41,5,0)*L29+HLOOKUP(サイズ2,$E$36:$J$41,6,0)*L29)</f>
        <v>#N/A</v>
      </c>
      <c r="L32" s="644"/>
      <c r="M32" s="644" t="e">
        <f>IF(サイズ2="","",HLOOKUP(サイズ2,$E$36:$J$41,5,0)*(N29+N28)+HLOOKUP(サイズ2,$E$36:$J$41,6,0)*(N29+N28))</f>
        <v>#N/A</v>
      </c>
      <c r="N32" s="644"/>
      <c r="O32" s="660" t="e">
        <f>IF(サイズ2="","",INT(SUM(B32:N32)))+B48</f>
        <v>#N/A</v>
      </c>
      <c r="P32" s="661"/>
    </row>
    <row r="33" spans="1:16" ht="27" customHeight="1" x14ac:dyDescent="0.15">
      <c r="A33" s="645" t="s">
        <v>163</v>
      </c>
      <c r="B33" s="645"/>
      <c r="C33" s="645"/>
      <c r="D33" s="645"/>
      <c r="E33" s="645"/>
      <c r="F33" s="645"/>
      <c r="G33" s="645"/>
      <c r="H33" s="6"/>
      <c r="I33" s="6"/>
      <c r="J33" s="6"/>
      <c r="K33" s="659"/>
      <c r="L33" s="659"/>
      <c r="M33" s="659"/>
      <c r="N33" s="5"/>
      <c r="O33" s="5"/>
      <c r="P33" s="5"/>
    </row>
    <row r="34" spans="1:16" ht="10.5" hidden="1" customHeight="1" x14ac:dyDescent="0.15">
      <c r="A34" s="56"/>
      <c r="B34" s="56"/>
      <c r="C34" s="56"/>
      <c r="D34" s="56"/>
      <c r="E34" s="56"/>
      <c r="F34" s="56"/>
      <c r="G34" s="56"/>
      <c r="H34" s="6"/>
      <c r="I34" s="6"/>
      <c r="J34" s="6"/>
      <c r="K34" s="49"/>
      <c r="L34" s="49"/>
      <c r="M34" s="49"/>
      <c r="N34" s="5"/>
      <c r="O34" s="5"/>
      <c r="P34" s="5"/>
    </row>
    <row r="35" spans="1:16" ht="21" customHeight="1" x14ac:dyDescent="0.15">
      <c r="A35" s="630" t="s">
        <v>116</v>
      </c>
      <c r="B35" s="630" t="s">
        <v>117</v>
      </c>
      <c r="C35" s="632" t="s">
        <v>118</v>
      </c>
      <c r="D35" s="45"/>
      <c r="E35" s="634" t="s">
        <v>160</v>
      </c>
      <c r="F35" s="635"/>
      <c r="G35" s="635"/>
      <c r="H35" s="635"/>
      <c r="I35" s="635"/>
      <c r="J35" s="631"/>
      <c r="K35" s="655" t="s">
        <v>119</v>
      </c>
      <c r="L35" s="656"/>
      <c r="M35" s="656"/>
      <c r="N35" s="656"/>
      <c r="O35" s="656"/>
      <c r="P35" s="656"/>
    </row>
    <row r="36" spans="1:16" ht="17.100000000000001" customHeight="1" x14ac:dyDescent="0.15">
      <c r="A36" s="631"/>
      <c r="B36" s="631"/>
      <c r="C36" s="633"/>
      <c r="D36" s="48" t="s">
        <v>166</v>
      </c>
      <c r="E36" s="57" t="s">
        <v>162</v>
      </c>
      <c r="F36" s="57" t="s">
        <v>161</v>
      </c>
      <c r="G36" s="57" t="s">
        <v>174</v>
      </c>
      <c r="H36" s="57" t="s">
        <v>175</v>
      </c>
      <c r="I36" s="57" t="s">
        <v>176</v>
      </c>
      <c r="J36" s="58" t="s">
        <v>81</v>
      </c>
      <c r="K36" s="634"/>
      <c r="L36" s="635"/>
      <c r="M36" s="635"/>
      <c r="N36" s="635"/>
      <c r="O36" s="635"/>
      <c r="P36" s="635"/>
    </row>
    <row r="37" spans="1:16" ht="22.5" customHeight="1" x14ac:dyDescent="0.15">
      <c r="A37" s="628" t="s">
        <v>149</v>
      </c>
      <c r="B37" s="636" t="s">
        <v>177</v>
      </c>
      <c r="C37" s="59" t="s">
        <v>150</v>
      </c>
      <c r="D37" s="7"/>
      <c r="E37" s="60">
        <v>3.5</v>
      </c>
      <c r="F37" s="60">
        <v>3.5</v>
      </c>
      <c r="G37" s="60">
        <v>3.5</v>
      </c>
      <c r="H37" s="60">
        <v>5.2</v>
      </c>
      <c r="I37" s="60">
        <v>9.5</v>
      </c>
      <c r="J37" s="60">
        <v>3.7</v>
      </c>
      <c r="K37" s="649" t="s">
        <v>559</v>
      </c>
      <c r="L37" s="650"/>
      <c r="M37" s="650"/>
      <c r="N37" s="650"/>
      <c r="O37" s="650"/>
      <c r="P37" s="650"/>
    </row>
    <row r="38" spans="1:16" ht="22.5" customHeight="1" x14ac:dyDescent="0.15">
      <c r="A38" s="629"/>
      <c r="B38" s="637"/>
      <c r="C38" s="581" t="s">
        <v>555</v>
      </c>
      <c r="D38" s="47"/>
      <c r="E38" s="60">
        <v>3.5</v>
      </c>
      <c r="F38" s="60">
        <v>3.5</v>
      </c>
      <c r="G38" s="60">
        <v>3.5</v>
      </c>
      <c r="H38" s="60">
        <v>5</v>
      </c>
      <c r="I38" s="60">
        <v>9</v>
      </c>
      <c r="J38" s="60">
        <v>3.7</v>
      </c>
      <c r="K38" s="651"/>
      <c r="L38" s="652"/>
      <c r="M38" s="652"/>
      <c r="N38" s="652"/>
      <c r="O38" s="652"/>
      <c r="P38" s="652"/>
    </row>
    <row r="39" spans="1:16" ht="22.5" customHeight="1" x14ac:dyDescent="0.15">
      <c r="A39" s="629"/>
      <c r="B39" s="638"/>
      <c r="C39" s="581" t="s">
        <v>556</v>
      </c>
      <c r="D39" s="47"/>
      <c r="E39" s="60">
        <v>0.2</v>
      </c>
      <c r="F39" s="60">
        <v>0.2</v>
      </c>
      <c r="G39" s="60">
        <v>0.2</v>
      </c>
      <c r="H39" s="60">
        <v>0.2</v>
      </c>
      <c r="I39" s="60">
        <v>0.2</v>
      </c>
      <c r="J39" s="60">
        <v>0.2</v>
      </c>
      <c r="K39" s="651"/>
      <c r="L39" s="652"/>
      <c r="M39" s="652"/>
      <c r="N39" s="652"/>
      <c r="O39" s="652"/>
      <c r="P39" s="652"/>
    </row>
    <row r="40" spans="1:16" ht="22.5" customHeight="1" x14ac:dyDescent="0.15">
      <c r="A40" s="629"/>
      <c r="B40" s="639" t="s">
        <v>557</v>
      </c>
      <c r="C40" s="581" t="s">
        <v>558</v>
      </c>
      <c r="D40" s="47"/>
      <c r="E40" s="60">
        <v>3.5</v>
      </c>
      <c r="F40" s="60">
        <v>3.5</v>
      </c>
      <c r="G40" s="60">
        <v>3.5</v>
      </c>
      <c r="H40" s="60">
        <v>5</v>
      </c>
      <c r="I40" s="60">
        <v>9</v>
      </c>
      <c r="J40" s="60">
        <v>3.7</v>
      </c>
      <c r="K40" s="651"/>
      <c r="L40" s="652"/>
      <c r="M40" s="652"/>
      <c r="N40" s="652"/>
      <c r="O40" s="652"/>
      <c r="P40" s="652"/>
    </row>
    <row r="41" spans="1:16" ht="22.5" customHeight="1" x14ac:dyDescent="0.15">
      <c r="A41" s="629"/>
      <c r="B41" s="640"/>
      <c r="C41" s="581" t="s">
        <v>556</v>
      </c>
      <c r="D41" s="47"/>
      <c r="E41" s="60">
        <v>0.2</v>
      </c>
      <c r="F41" s="60">
        <v>0.2</v>
      </c>
      <c r="G41" s="60">
        <v>0.2</v>
      </c>
      <c r="H41" s="60">
        <v>0.2</v>
      </c>
      <c r="I41" s="60">
        <v>0.2</v>
      </c>
      <c r="J41" s="60">
        <v>0.2</v>
      </c>
      <c r="K41" s="653"/>
      <c r="L41" s="652"/>
      <c r="M41" s="652"/>
      <c r="N41" s="652"/>
      <c r="O41" s="652"/>
      <c r="P41" s="652"/>
    </row>
    <row r="42" spans="1:16" ht="18" customHeight="1" x14ac:dyDescent="0.15">
      <c r="A42" s="8"/>
      <c r="B42" s="8"/>
      <c r="C42" s="8"/>
      <c r="D42" s="8"/>
      <c r="E42" s="627" t="s">
        <v>151</v>
      </c>
      <c r="F42" s="627"/>
      <c r="G42" s="627"/>
      <c r="H42" s="627"/>
      <c r="I42" s="627"/>
      <c r="J42" s="627"/>
      <c r="K42" s="8"/>
      <c r="L42" s="8"/>
      <c r="M42" s="8"/>
      <c r="N42" s="8"/>
      <c r="O42" s="8"/>
      <c r="P42" s="566" t="str">
        <f>B5</f>
        <v>2025年10月現在②</v>
      </c>
    </row>
    <row r="43" spans="1:16" hidden="1" x14ac:dyDescent="0.1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</row>
    <row r="44" spans="1:16" s="19" customFormat="1" hidden="1" x14ac:dyDescent="0.15"/>
    <row r="45" spans="1:16" s="22" customFormat="1" ht="13.5" hidden="1" customHeight="1" x14ac:dyDescent="0.15">
      <c r="A45" s="623" t="s">
        <v>159</v>
      </c>
      <c r="B45" s="624"/>
      <c r="C45" s="20" t="s">
        <v>152</v>
      </c>
      <c r="D45" s="20"/>
      <c r="E45" s="21" t="str">
        <f>市郡別!サイズ2</f>
        <v>-</v>
      </c>
    </row>
    <row r="46" spans="1:16" s="22" customFormat="1" hidden="1" x14ac:dyDescent="0.15">
      <c r="A46" s="625"/>
      <c r="B46" s="626"/>
    </row>
    <row r="47" spans="1:16" s="22" customFormat="1" hidden="1" x14ac:dyDescent="0.15"/>
    <row r="48" spans="1:16" s="22" customFormat="1" hidden="1" x14ac:dyDescent="0.15">
      <c r="A48" s="23" t="s">
        <v>153</v>
      </c>
      <c r="B48" s="23" t="e">
        <f>ROUNDUP(市郡別!C48*VLOOKUP(E45,A52:B59,2,FALSE),0)</f>
        <v>#N/A</v>
      </c>
      <c r="C48" s="24">
        <f>P26+P27+P28</f>
        <v>0</v>
      </c>
      <c r="D48" s="24"/>
    </row>
    <row r="49" spans="1:2" s="22" customFormat="1" hidden="1" x14ac:dyDescent="0.15"/>
    <row r="50" spans="1:2" s="22" customFormat="1" hidden="1" x14ac:dyDescent="0.15"/>
    <row r="51" spans="1:2" s="22" customFormat="1" hidden="1" x14ac:dyDescent="0.15">
      <c r="A51" s="23" t="s">
        <v>154</v>
      </c>
      <c r="B51" s="23" t="s">
        <v>155</v>
      </c>
    </row>
    <row r="52" spans="1:2" s="22" customFormat="1" hidden="1" x14ac:dyDescent="0.15">
      <c r="A52" s="25" t="s">
        <v>162</v>
      </c>
      <c r="B52" s="46">
        <v>0.2</v>
      </c>
    </row>
    <row r="53" spans="1:2" s="22" customFormat="1" hidden="1" x14ac:dyDescent="0.15">
      <c r="A53" s="25" t="s">
        <v>161</v>
      </c>
      <c r="B53" s="46">
        <v>0.2</v>
      </c>
    </row>
    <row r="54" spans="1:2" s="22" customFormat="1" hidden="1" x14ac:dyDescent="0.15">
      <c r="A54" s="25" t="s">
        <v>156</v>
      </c>
      <c r="B54" s="26">
        <v>0.2</v>
      </c>
    </row>
    <row r="55" spans="1:2" s="22" customFormat="1" hidden="1" x14ac:dyDescent="0.15">
      <c r="A55" s="25" t="s">
        <v>157</v>
      </c>
      <c r="B55" s="26">
        <v>0.4</v>
      </c>
    </row>
    <row r="56" spans="1:2" s="22" customFormat="1" hidden="1" x14ac:dyDescent="0.15">
      <c r="A56" s="25" t="s">
        <v>158</v>
      </c>
      <c r="B56" s="26">
        <v>0.6</v>
      </c>
    </row>
    <row r="57" spans="1:2" s="19" customFormat="1" hidden="1" x14ac:dyDescent="0.15">
      <c r="A57" s="25" t="s">
        <v>167</v>
      </c>
      <c r="B57" s="26">
        <v>0.2</v>
      </c>
    </row>
    <row r="58" spans="1:2" s="19" customFormat="1" hidden="1" x14ac:dyDescent="0.15">
      <c r="A58" s="25" t="s">
        <v>168</v>
      </c>
      <c r="B58" s="26">
        <v>0.4</v>
      </c>
    </row>
    <row r="59" spans="1:2" hidden="1" x14ac:dyDescent="0.15">
      <c r="A59" s="25" t="s">
        <v>169</v>
      </c>
      <c r="B59" s="26">
        <v>0.6</v>
      </c>
    </row>
    <row r="60" spans="1:2" hidden="1" x14ac:dyDescent="0.15"/>
  </sheetData>
  <sheetProtection algorithmName="SHA-512" hashValue="xX/j/HT5X+v2LNSW7MfM2FPF9INC3qhnpf7Cxj4linWbjzNT6AP6Log7/Vd3hWzTcV1HbWYBqi2ZPzACM7E7bA==" saltValue="X2Eii7knh5HFr44J3P8wAw==" spinCount="100000" sheet="1" selectLockedCells="1"/>
  <mergeCells count="41">
    <mergeCell ref="K37:P41"/>
    <mergeCell ref="O2:P2"/>
    <mergeCell ref="I2:K2"/>
    <mergeCell ref="I3:K3"/>
    <mergeCell ref="K35:P36"/>
    <mergeCell ref="O7:P7"/>
    <mergeCell ref="O3:P3"/>
    <mergeCell ref="K33:M33"/>
    <mergeCell ref="O32:P32"/>
    <mergeCell ref="G2:H2"/>
    <mergeCell ref="G3:H3"/>
    <mergeCell ref="L2:N2"/>
    <mergeCell ref="L3:N3"/>
    <mergeCell ref="K32:L32"/>
    <mergeCell ref="M32:N32"/>
    <mergeCell ref="G7:H7"/>
    <mergeCell ref="I7:J7"/>
    <mergeCell ref="K7:L7"/>
    <mergeCell ref="M7:N7"/>
    <mergeCell ref="I32:J32"/>
    <mergeCell ref="A7:A8"/>
    <mergeCell ref="B7:C7"/>
    <mergeCell ref="B5:C5"/>
    <mergeCell ref="G32:H32"/>
    <mergeCell ref="A33:G33"/>
    <mergeCell ref="B32:C32"/>
    <mergeCell ref="E32:F32"/>
    <mergeCell ref="A45:B46"/>
    <mergeCell ref="E42:J42"/>
    <mergeCell ref="A37:A41"/>
    <mergeCell ref="A35:A36"/>
    <mergeCell ref="B35:B36"/>
    <mergeCell ref="C35:C36"/>
    <mergeCell ref="E35:J35"/>
    <mergeCell ref="B37:B39"/>
    <mergeCell ref="B40:B41"/>
    <mergeCell ref="B2:C2"/>
    <mergeCell ref="E2:F2"/>
    <mergeCell ref="E7:F7"/>
    <mergeCell ref="B3:C3"/>
    <mergeCell ref="E3:F3"/>
  </mergeCells>
  <phoneticPr fontId="3"/>
  <dataValidations count="6">
    <dataValidation imeMode="off" allowBlank="1" showInputMessage="1" showErrorMessage="1" promptTitle="日付の入力" prompt="日付の入力は、「2/10」のようにスラッシュで区切って入力してください。" sqref="A3" xr:uid="{00000000-0002-0000-0000-000000000000}"/>
    <dataValidation imeMode="on" allowBlank="1" showInputMessage="1" showErrorMessage="1" promptTitle="広告主名" prompt="広告主名を入力してください。" sqref="I3" xr:uid="{00000000-0002-0000-0000-000002000000}"/>
    <dataValidation imeMode="on" allowBlank="1" showInputMessage="1" showErrorMessage="1" promptTitle="タイトル等" prompt="広告のタイトルをできるだけ詳しく入力してください。" sqref="L3" xr:uid="{00000000-0002-0000-0000-000003000000}"/>
    <dataValidation imeMode="on" allowBlank="1" showInputMessage="1" showErrorMessage="1" promptTitle="申込者名" prompt="申込者名を入力してください。" sqref="O3" xr:uid="{00000000-0002-0000-0000-000004000000}"/>
    <dataValidation type="list" allowBlank="1" showInputMessage="1" showErrorMessage="1" promptTitle="サイズ" prompt="用紙のサイズを選択してください。" sqref="G3:H3" xr:uid="{00000000-0002-0000-0000-000005000000}">
      <formula1>$D$36:$J$36</formula1>
    </dataValidation>
    <dataValidation imeMode="disabled" allowBlank="1" showInputMessage="1" showErrorMessage="1" sqref="B3:F3" xr:uid="{00000000-0002-0000-0000-000001000000}"/>
  </dataValidations>
  <hyperlinks>
    <hyperlink ref="A9" location="松山市!A1" display="松山市①" xr:uid="{00000000-0004-0000-0000-000000000000}"/>
    <hyperlink ref="A10" location="中予地区!A1" display="東温市" xr:uid="{00000000-0004-0000-0000-000002000000}"/>
    <hyperlink ref="A11" location="中予地区!A1" display="伊予市" xr:uid="{00000000-0004-0000-0000-000003000000}"/>
    <hyperlink ref="A12" location="中予地区!A1" display="伊予郡" xr:uid="{00000000-0004-0000-0000-000004000000}"/>
    <hyperlink ref="A13" location="中予地区!A1" display="上浮穴郡" xr:uid="{00000000-0004-0000-0000-000005000000}"/>
    <hyperlink ref="A14" location="南予地区①!A1" display="喜多郡" xr:uid="{00000000-0004-0000-0000-000006000000}"/>
    <hyperlink ref="A15" location="南予地区①!A1" display="大洲市" xr:uid="{00000000-0004-0000-0000-000007000000}"/>
    <hyperlink ref="A16" location="南予地区①!A1" display="八幡浜市" xr:uid="{00000000-0004-0000-0000-000008000000}"/>
    <hyperlink ref="A17" location="南予地区①!A1" display="西宇和郡" xr:uid="{00000000-0004-0000-0000-000009000000}"/>
    <hyperlink ref="A18" location="南予地区①!A1" display="西予市" xr:uid="{00000000-0004-0000-0000-00000A000000}"/>
    <hyperlink ref="A19" location="南予地区②!A1" display="宇和島市" xr:uid="{00000000-0004-0000-0000-00000B000000}"/>
    <hyperlink ref="A21" location="南予地区②!A1" display="南宇和郡" xr:uid="{00000000-0004-0000-0000-00000C000000}"/>
    <hyperlink ref="A22" location="東予地区①!A1" display="四国中央市" xr:uid="{00000000-0004-0000-0000-00000D000000}"/>
    <hyperlink ref="A23" location="東予地区①!A1" display="新居浜市" xr:uid="{00000000-0004-0000-0000-00000E000000}"/>
    <hyperlink ref="A24" location="東予地区①!A1" display="西条市" xr:uid="{00000000-0004-0000-0000-00000F000000}"/>
    <hyperlink ref="A25" location="東予地区②!A1" display="今治市" xr:uid="{00000000-0004-0000-0000-000010000000}"/>
    <hyperlink ref="A26" location="東予地区②!A1" display="今治市（鳥嶼郡）" xr:uid="{00000000-0004-0000-0000-000011000000}"/>
    <hyperlink ref="A28" location="東予地区②!A1" display="越智郡（鳥嶼郡）" xr:uid="{00000000-0004-0000-0000-000012000000}"/>
    <hyperlink ref="A20" location="南予地区②!A1" display="北宇和郡" xr:uid="{00000000-0004-0000-0000-000013000000}"/>
    <hyperlink ref="A27" location="東予地区②!A1" display="越智郡（鳥嶼郡）" xr:uid="{00000000-0004-0000-0000-000014000000}"/>
  </hyperlinks>
  <printOptions horizontalCentered="1"/>
  <pageMargins left="0.23622047244094491" right="0.23622047244094491" top="0.51181102362204722" bottom="0.31496062992125984" header="0.31496062992125984" footer="0.11811023622047245"/>
  <pageSetup paperSize="9" scale="72" orientation="landscape" r:id="rId1"/>
  <headerFooter alignWithMargins="0">
    <oddFooter>&amp;R&amp;"ＭＳ Ｐ明朝,標準"株式会社　読宣四国　TEL087(888)6133　FAX087(888)6130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indexed="47"/>
    <pageSetUpPr fitToPage="1"/>
  </sheetPr>
  <dimension ref="A1:X113"/>
  <sheetViews>
    <sheetView showZeros="0" zoomScale="68" zoomScaleNormal="68" zoomScaleSheetLayoutView="72" workbookViewId="0">
      <selection activeCell="D6" sqref="D6"/>
    </sheetView>
  </sheetViews>
  <sheetFormatPr defaultRowHeight="11.25" x14ac:dyDescent="0.15"/>
  <cols>
    <col min="1" max="1" width="7.625" style="27" customWidth="1"/>
    <col min="2" max="2" width="10.625" style="63" customWidth="1"/>
    <col min="3" max="3" width="10.625" style="27" customWidth="1"/>
    <col min="4" max="4" width="11.625" style="27" customWidth="1"/>
    <col min="5" max="6" width="5.625" style="27" customWidth="1"/>
    <col min="7" max="7" width="10.625" style="27" customWidth="1"/>
    <col min="8" max="8" width="11.625" style="27" customWidth="1"/>
    <col min="9" max="9" width="4" style="27" customWidth="1"/>
    <col min="10" max="10" width="4.125" style="27" customWidth="1"/>
    <col min="11" max="11" width="4" style="27" customWidth="1"/>
    <col min="12" max="12" width="7.625" style="27" customWidth="1"/>
    <col min="13" max="13" width="3.625" style="27" customWidth="1"/>
    <col min="14" max="14" width="11.625" style="27" customWidth="1"/>
    <col min="15" max="15" width="11.625" style="63" customWidth="1"/>
    <col min="16" max="16" width="10.625" style="27" customWidth="1"/>
    <col min="17" max="17" width="11.625" style="27" customWidth="1"/>
    <col min="18" max="18" width="11.5" style="63" customWidth="1"/>
    <col min="19" max="20" width="5.625" style="27" customWidth="1"/>
    <col min="21" max="21" width="11.625" style="27" customWidth="1"/>
    <col min="22" max="22" width="11.375" style="63" customWidth="1"/>
    <col min="23" max="23" width="10.625" style="27" customWidth="1"/>
    <col min="24" max="24" width="11.625" style="27" customWidth="1"/>
    <col min="25" max="25" width="5" style="27" customWidth="1"/>
    <col min="26" max="16384" width="9" style="27"/>
  </cols>
  <sheetData>
    <row r="1" spans="1:24" ht="22.5" customHeight="1" x14ac:dyDescent="0.15">
      <c r="A1" s="710" t="s">
        <v>76</v>
      </c>
      <c r="B1" s="710"/>
      <c r="C1" s="710"/>
      <c r="D1" s="710"/>
      <c r="E1" s="711"/>
      <c r="F1" s="709" t="s">
        <v>180</v>
      </c>
      <c r="G1" s="710"/>
      <c r="H1" s="710"/>
      <c r="I1" s="710"/>
      <c r="J1" s="710"/>
      <c r="K1" s="710"/>
      <c r="L1" s="711"/>
      <c r="M1" s="712" t="s">
        <v>178</v>
      </c>
      <c r="N1" s="713"/>
      <c r="O1" s="712" t="s">
        <v>78</v>
      </c>
      <c r="P1" s="724"/>
      <c r="Q1" s="724"/>
      <c r="R1" s="724"/>
      <c r="S1" s="713"/>
      <c r="T1" s="712" t="s">
        <v>79</v>
      </c>
      <c r="U1" s="724"/>
      <c r="V1" s="724"/>
      <c r="W1" s="724"/>
      <c r="X1" s="724"/>
    </row>
    <row r="2" spans="1:24" ht="30" customHeight="1" x14ac:dyDescent="0.15">
      <c r="A2" s="714">
        <f>市郡別!A3</f>
        <v>0</v>
      </c>
      <c r="B2" s="714"/>
      <c r="C2" s="714"/>
      <c r="D2" s="714"/>
      <c r="E2" s="715"/>
      <c r="F2" s="728">
        <f>SUM(D44,H44,N44,Q44,U44,X44)</f>
        <v>0</v>
      </c>
      <c r="G2" s="729"/>
      <c r="H2" s="729"/>
      <c r="I2" s="730">
        <f>市郡別!P29</f>
        <v>0</v>
      </c>
      <c r="J2" s="730"/>
      <c r="K2" s="730"/>
      <c r="L2" s="731"/>
      <c r="M2" s="732" t="str">
        <f>市郡別!G3</f>
        <v>-</v>
      </c>
      <c r="N2" s="733"/>
      <c r="O2" s="725">
        <f>市郡別!I3</f>
        <v>0</v>
      </c>
      <c r="P2" s="726"/>
      <c r="Q2" s="726"/>
      <c r="R2" s="726"/>
      <c r="S2" s="727"/>
      <c r="T2" s="725">
        <f>市郡別!L3</f>
        <v>0</v>
      </c>
      <c r="U2" s="726"/>
      <c r="V2" s="726"/>
      <c r="W2" s="726"/>
      <c r="X2" s="726"/>
    </row>
    <row r="3" spans="1:24" ht="9" customHeight="1" x14ac:dyDescent="0.15">
      <c r="A3" s="28"/>
      <c r="B3" s="61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61"/>
      <c r="P3" s="28"/>
      <c r="Q3" s="28"/>
      <c r="R3" s="61"/>
      <c r="S3" s="28"/>
      <c r="T3" s="28"/>
      <c r="U3" s="28"/>
      <c r="V3" s="61"/>
      <c r="W3" s="28"/>
      <c r="X3" s="28"/>
    </row>
    <row r="4" spans="1:24" ht="24.75" customHeight="1" x14ac:dyDescent="0.15">
      <c r="A4" s="721" t="s">
        <v>92</v>
      </c>
      <c r="B4" s="719" t="s">
        <v>64</v>
      </c>
      <c r="C4" s="694"/>
      <c r="D4" s="720"/>
      <c r="E4" s="707" t="s">
        <v>65</v>
      </c>
      <c r="F4" s="707"/>
      <c r="G4" s="707"/>
      <c r="H4" s="707"/>
      <c r="I4" s="719" t="s">
        <v>66</v>
      </c>
      <c r="J4" s="694"/>
      <c r="K4" s="694"/>
      <c r="L4" s="694"/>
      <c r="M4" s="694"/>
      <c r="N4" s="720"/>
      <c r="O4" s="693" t="s">
        <v>67</v>
      </c>
      <c r="P4" s="694"/>
      <c r="Q4" s="695"/>
      <c r="R4" s="719" t="s">
        <v>68</v>
      </c>
      <c r="S4" s="694"/>
      <c r="T4" s="694"/>
      <c r="U4" s="720"/>
      <c r="V4" s="693" t="s">
        <v>69</v>
      </c>
      <c r="W4" s="694"/>
      <c r="X4" s="695"/>
    </row>
    <row r="5" spans="1:24" ht="20.100000000000001" customHeight="1" x14ac:dyDescent="0.15">
      <c r="A5" s="722"/>
      <c r="B5" s="114" t="s">
        <v>71</v>
      </c>
      <c r="C5" s="115" t="s">
        <v>70</v>
      </c>
      <c r="D5" s="116" t="s">
        <v>7</v>
      </c>
      <c r="E5" s="708" t="s">
        <v>71</v>
      </c>
      <c r="F5" s="704"/>
      <c r="G5" s="115" t="s">
        <v>70</v>
      </c>
      <c r="H5" s="117" t="s">
        <v>7</v>
      </c>
      <c r="I5" s="723" t="s">
        <v>71</v>
      </c>
      <c r="J5" s="708"/>
      <c r="K5" s="704"/>
      <c r="L5" s="703" t="s">
        <v>70</v>
      </c>
      <c r="M5" s="704"/>
      <c r="N5" s="116" t="s">
        <v>7</v>
      </c>
      <c r="O5" s="118" t="s">
        <v>71</v>
      </c>
      <c r="P5" s="115" t="s">
        <v>70</v>
      </c>
      <c r="Q5" s="117" t="s">
        <v>7</v>
      </c>
      <c r="R5" s="114" t="s">
        <v>71</v>
      </c>
      <c r="S5" s="703" t="s">
        <v>70</v>
      </c>
      <c r="T5" s="704"/>
      <c r="U5" s="116" t="s">
        <v>7</v>
      </c>
      <c r="V5" s="118" t="s">
        <v>71</v>
      </c>
      <c r="W5" s="115" t="s">
        <v>70</v>
      </c>
      <c r="X5" s="117" t="s">
        <v>7</v>
      </c>
    </row>
    <row r="6" spans="1:24" ht="18" customHeight="1" x14ac:dyDescent="0.15">
      <c r="A6" s="716" t="s">
        <v>121</v>
      </c>
      <c r="B6" s="120" t="s">
        <v>285</v>
      </c>
      <c r="C6" s="130">
        <v>1580</v>
      </c>
      <c r="D6" s="129"/>
      <c r="E6" s="699" t="s">
        <v>299</v>
      </c>
      <c r="F6" s="700"/>
      <c r="G6" s="501">
        <v>1450</v>
      </c>
      <c r="H6" s="220"/>
      <c r="I6" s="696" t="s">
        <v>425</v>
      </c>
      <c r="J6" s="697"/>
      <c r="K6" s="698"/>
      <c r="L6" s="705" t="s">
        <v>166</v>
      </c>
      <c r="M6" s="706"/>
      <c r="N6" s="245"/>
      <c r="O6" s="126" t="s">
        <v>312</v>
      </c>
      <c r="P6" s="448" t="s">
        <v>444</v>
      </c>
      <c r="Q6" s="526"/>
      <c r="R6" s="119" t="s">
        <v>317</v>
      </c>
      <c r="S6" s="701">
        <v>1300</v>
      </c>
      <c r="T6" s="702"/>
      <c r="U6" s="136"/>
      <c r="V6" s="127" t="s">
        <v>424</v>
      </c>
      <c r="W6" s="445" t="s">
        <v>166</v>
      </c>
      <c r="X6" s="240"/>
    </row>
    <row r="7" spans="1:24" ht="18" customHeight="1" x14ac:dyDescent="0.15">
      <c r="A7" s="717"/>
      <c r="B7" s="572" t="s">
        <v>519</v>
      </c>
      <c r="C7" s="130">
        <v>3650</v>
      </c>
      <c r="D7" s="129"/>
      <c r="E7" s="663" t="s">
        <v>300</v>
      </c>
      <c r="F7" s="664"/>
      <c r="G7" s="500">
        <v>1800</v>
      </c>
      <c r="H7" s="133"/>
      <c r="I7" s="665" t="s">
        <v>307</v>
      </c>
      <c r="J7" s="663"/>
      <c r="K7" s="664"/>
      <c r="L7" s="668">
        <v>1850</v>
      </c>
      <c r="M7" s="669"/>
      <c r="N7" s="129"/>
      <c r="O7" s="124" t="s">
        <v>285</v>
      </c>
      <c r="P7" s="130">
        <v>150</v>
      </c>
      <c r="Q7" s="133"/>
      <c r="R7" s="120" t="s">
        <v>285</v>
      </c>
      <c r="S7" s="668">
        <v>40</v>
      </c>
      <c r="T7" s="669"/>
      <c r="U7" s="129"/>
      <c r="V7" s="124" t="s">
        <v>319</v>
      </c>
      <c r="W7" s="130">
        <v>940</v>
      </c>
      <c r="X7" s="133"/>
    </row>
    <row r="8" spans="1:24" ht="18" customHeight="1" x14ac:dyDescent="0.15">
      <c r="A8" s="717"/>
      <c r="B8" s="120" t="s">
        <v>286</v>
      </c>
      <c r="C8" s="130">
        <v>2930</v>
      </c>
      <c r="D8" s="129"/>
      <c r="E8" s="670" t="s">
        <v>584</v>
      </c>
      <c r="F8" s="664"/>
      <c r="G8" s="500">
        <v>50</v>
      </c>
      <c r="H8" s="133"/>
      <c r="I8" s="665" t="s">
        <v>308</v>
      </c>
      <c r="J8" s="663"/>
      <c r="K8" s="664"/>
      <c r="L8" s="668">
        <v>1200</v>
      </c>
      <c r="M8" s="669"/>
      <c r="N8" s="129"/>
      <c r="O8" s="124" t="s">
        <v>313</v>
      </c>
      <c r="P8" s="130">
        <v>100</v>
      </c>
      <c r="Q8" s="133"/>
      <c r="R8" s="120" t="s">
        <v>313</v>
      </c>
      <c r="S8" s="668">
        <v>40</v>
      </c>
      <c r="T8" s="669"/>
      <c r="U8" s="129"/>
      <c r="V8" s="124" t="s">
        <v>320</v>
      </c>
      <c r="W8" s="130">
        <v>570</v>
      </c>
      <c r="X8" s="133"/>
    </row>
    <row r="9" spans="1:24" ht="18" customHeight="1" x14ac:dyDescent="0.15">
      <c r="A9" s="717"/>
      <c r="B9" s="120" t="s">
        <v>287</v>
      </c>
      <c r="C9" s="130">
        <v>2070</v>
      </c>
      <c r="D9" s="129"/>
      <c r="E9" s="670" t="s">
        <v>585</v>
      </c>
      <c r="F9" s="664"/>
      <c r="G9" s="500">
        <v>30</v>
      </c>
      <c r="H9" s="133"/>
      <c r="I9" s="665" t="s">
        <v>289</v>
      </c>
      <c r="J9" s="663"/>
      <c r="K9" s="664"/>
      <c r="L9" s="668">
        <v>800</v>
      </c>
      <c r="M9" s="669"/>
      <c r="N9" s="129"/>
      <c r="O9" s="124" t="s">
        <v>300</v>
      </c>
      <c r="P9" s="130">
        <v>150</v>
      </c>
      <c r="Q9" s="133"/>
      <c r="R9" s="120" t="s">
        <v>554</v>
      </c>
      <c r="S9" s="668">
        <v>20</v>
      </c>
      <c r="T9" s="669"/>
      <c r="U9" s="129"/>
      <c r="V9" s="124" t="s">
        <v>321</v>
      </c>
      <c r="W9" s="130">
        <v>160</v>
      </c>
      <c r="X9" s="133"/>
    </row>
    <row r="10" spans="1:24" ht="18" customHeight="1" x14ac:dyDescent="0.15">
      <c r="A10" s="717"/>
      <c r="B10" s="120" t="s">
        <v>440</v>
      </c>
      <c r="C10" s="130">
        <v>3400</v>
      </c>
      <c r="D10" s="129"/>
      <c r="E10" s="663" t="s">
        <v>10</v>
      </c>
      <c r="F10" s="664"/>
      <c r="G10" s="500">
        <v>1350</v>
      </c>
      <c r="H10" s="133"/>
      <c r="I10" s="665" t="s">
        <v>129</v>
      </c>
      <c r="J10" s="663"/>
      <c r="K10" s="664"/>
      <c r="L10" s="668">
        <v>2650</v>
      </c>
      <c r="M10" s="669"/>
      <c r="N10" s="129"/>
      <c r="O10" s="573" t="s">
        <v>524</v>
      </c>
      <c r="P10" s="130">
        <v>30</v>
      </c>
      <c r="Q10" s="133"/>
      <c r="R10" s="536" t="s">
        <v>585</v>
      </c>
      <c r="S10" s="668">
        <v>10</v>
      </c>
      <c r="T10" s="669"/>
      <c r="U10" s="129"/>
      <c r="V10" s="412" t="s">
        <v>132</v>
      </c>
      <c r="W10" s="130">
        <v>500</v>
      </c>
      <c r="X10" s="133"/>
    </row>
    <row r="11" spans="1:24" ht="18" customHeight="1" x14ac:dyDescent="0.15">
      <c r="A11" s="717"/>
      <c r="B11" s="120" t="s">
        <v>441</v>
      </c>
      <c r="C11" s="130">
        <v>1930</v>
      </c>
      <c r="D11" s="129"/>
      <c r="E11" s="663" t="s">
        <v>301</v>
      </c>
      <c r="F11" s="664"/>
      <c r="G11" s="500">
        <v>500</v>
      </c>
      <c r="H11" s="133"/>
      <c r="I11" s="696" t="s">
        <v>130</v>
      </c>
      <c r="J11" s="697"/>
      <c r="K11" s="698"/>
      <c r="L11" s="668">
        <v>1550</v>
      </c>
      <c r="M11" s="669"/>
      <c r="N11" s="129"/>
      <c r="O11" s="124" t="s">
        <v>445</v>
      </c>
      <c r="P11" s="130">
        <v>110</v>
      </c>
      <c r="Q11" s="133"/>
      <c r="R11" s="411" t="s">
        <v>12</v>
      </c>
      <c r="S11" s="668">
        <v>20</v>
      </c>
      <c r="T11" s="669"/>
      <c r="U11" s="129"/>
      <c r="V11" s="124" t="s">
        <v>322</v>
      </c>
      <c r="W11" s="445" t="s">
        <v>444</v>
      </c>
      <c r="X11" s="240"/>
    </row>
    <row r="12" spans="1:24" ht="18" customHeight="1" x14ac:dyDescent="0.15">
      <c r="A12" s="717"/>
      <c r="B12" s="120" t="s">
        <v>288</v>
      </c>
      <c r="C12" s="445" t="s">
        <v>166</v>
      </c>
      <c r="D12" s="245"/>
      <c r="E12" s="665" t="s">
        <v>302</v>
      </c>
      <c r="F12" s="664"/>
      <c r="G12" s="500">
        <v>500</v>
      </c>
      <c r="H12" s="133"/>
      <c r="I12" s="665" t="s">
        <v>12</v>
      </c>
      <c r="J12" s="663"/>
      <c r="K12" s="664"/>
      <c r="L12" s="668">
        <v>100</v>
      </c>
      <c r="M12" s="669"/>
      <c r="N12" s="129"/>
      <c r="O12" s="120" t="s">
        <v>446</v>
      </c>
      <c r="P12" s="130">
        <v>180</v>
      </c>
      <c r="Q12" s="133"/>
      <c r="R12" s="525" t="s">
        <v>597</v>
      </c>
      <c r="S12" s="668">
        <v>10</v>
      </c>
      <c r="T12" s="669"/>
      <c r="U12" s="129"/>
      <c r="V12" s="127" t="s">
        <v>133</v>
      </c>
      <c r="W12" s="130">
        <v>200</v>
      </c>
      <c r="X12" s="133"/>
    </row>
    <row r="13" spans="1:24" ht="18" customHeight="1" x14ac:dyDescent="0.15">
      <c r="A13" s="717"/>
      <c r="B13" s="536" t="s">
        <v>586</v>
      </c>
      <c r="C13" s="130">
        <v>3860</v>
      </c>
      <c r="D13" s="129"/>
      <c r="E13" s="665" t="s">
        <v>292</v>
      </c>
      <c r="F13" s="664"/>
      <c r="G13" s="500">
        <v>1300</v>
      </c>
      <c r="H13" s="133"/>
      <c r="I13" s="662" t="s">
        <v>547</v>
      </c>
      <c r="J13" s="670"/>
      <c r="K13" s="671"/>
      <c r="L13" s="666" t="s">
        <v>166</v>
      </c>
      <c r="M13" s="667"/>
      <c r="N13" s="245"/>
      <c r="O13" s="124" t="s">
        <v>447</v>
      </c>
      <c r="P13" s="130">
        <v>70</v>
      </c>
      <c r="Q13" s="133"/>
      <c r="R13" s="120" t="s">
        <v>304</v>
      </c>
      <c r="S13" s="674">
        <v>200</v>
      </c>
      <c r="T13" s="675"/>
      <c r="U13" s="129"/>
      <c r="V13" s="573" t="s">
        <v>524</v>
      </c>
      <c r="W13" s="130">
        <v>80</v>
      </c>
      <c r="X13" s="133"/>
    </row>
    <row r="14" spans="1:24" ht="18" customHeight="1" x14ac:dyDescent="0.15">
      <c r="A14" s="717"/>
      <c r="B14" s="120" t="s">
        <v>290</v>
      </c>
      <c r="C14" s="130">
        <v>3110</v>
      </c>
      <c r="D14" s="129"/>
      <c r="E14" s="665" t="s">
        <v>303</v>
      </c>
      <c r="F14" s="664"/>
      <c r="G14" s="445" t="s">
        <v>603</v>
      </c>
      <c r="H14" s="134"/>
      <c r="I14" s="662" t="s">
        <v>584</v>
      </c>
      <c r="J14" s="663"/>
      <c r="K14" s="664"/>
      <c r="L14" s="668">
        <v>10</v>
      </c>
      <c r="M14" s="669"/>
      <c r="N14" s="129"/>
      <c r="O14" s="124" t="s">
        <v>448</v>
      </c>
      <c r="P14" s="130">
        <v>90</v>
      </c>
      <c r="Q14" s="133"/>
      <c r="R14" s="120" t="s">
        <v>314</v>
      </c>
      <c r="S14" s="674">
        <v>180</v>
      </c>
      <c r="T14" s="675"/>
      <c r="U14" s="129"/>
      <c r="V14" s="124" t="s">
        <v>323</v>
      </c>
      <c r="W14" s="130">
        <v>90</v>
      </c>
      <c r="X14" s="133"/>
    </row>
    <row r="15" spans="1:24" ht="18" customHeight="1" x14ac:dyDescent="0.15">
      <c r="A15" s="717"/>
      <c r="B15" s="536" t="s">
        <v>587</v>
      </c>
      <c r="C15" s="130">
        <v>1460</v>
      </c>
      <c r="D15" s="129"/>
      <c r="E15" s="665" t="s">
        <v>304</v>
      </c>
      <c r="F15" s="664"/>
      <c r="G15" s="500">
        <v>1250</v>
      </c>
      <c r="H15" s="133"/>
      <c r="I15" s="662" t="s">
        <v>585</v>
      </c>
      <c r="J15" s="663"/>
      <c r="K15" s="664"/>
      <c r="L15" s="668">
        <v>20</v>
      </c>
      <c r="M15" s="669"/>
      <c r="N15" s="129"/>
      <c r="O15" s="412" t="s">
        <v>12</v>
      </c>
      <c r="P15" s="130">
        <v>40</v>
      </c>
      <c r="Q15" s="133"/>
      <c r="R15" s="120" t="s">
        <v>316</v>
      </c>
      <c r="S15" s="674">
        <v>40</v>
      </c>
      <c r="T15" s="675"/>
      <c r="U15" s="129"/>
      <c r="V15" s="124" t="s">
        <v>324</v>
      </c>
      <c r="W15" s="130">
        <v>140</v>
      </c>
      <c r="X15" s="133"/>
    </row>
    <row r="16" spans="1:24" ht="18" customHeight="1" x14ac:dyDescent="0.15">
      <c r="A16" s="717"/>
      <c r="B16" s="411" t="s">
        <v>8</v>
      </c>
      <c r="C16" s="130">
        <v>1980</v>
      </c>
      <c r="D16" s="129"/>
      <c r="E16" s="665" t="s">
        <v>305</v>
      </c>
      <c r="F16" s="664"/>
      <c r="G16" s="500">
        <v>900</v>
      </c>
      <c r="H16" s="133"/>
      <c r="I16" s="665" t="s">
        <v>309</v>
      </c>
      <c r="J16" s="663"/>
      <c r="K16" s="664"/>
      <c r="L16" s="668">
        <v>2350</v>
      </c>
      <c r="M16" s="669"/>
      <c r="N16" s="129"/>
      <c r="O16" s="124" t="s">
        <v>413</v>
      </c>
      <c r="P16" s="448" t="s">
        <v>166</v>
      </c>
      <c r="Q16" s="526"/>
      <c r="R16" s="120" t="s">
        <v>318</v>
      </c>
      <c r="S16" s="674">
        <v>10</v>
      </c>
      <c r="T16" s="675"/>
      <c r="U16" s="129"/>
      <c r="V16" s="120" t="s">
        <v>446</v>
      </c>
      <c r="W16" s="130">
        <v>200</v>
      </c>
      <c r="X16" s="133"/>
    </row>
    <row r="17" spans="1:24" ht="18" customHeight="1" x14ac:dyDescent="0.15">
      <c r="A17" s="717"/>
      <c r="B17" s="120" t="s">
        <v>291</v>
      </c>
      <c r="C17" s="445" t="s">
        <v>166</v>
      </c>
      <c r="D17" s="245"/>
      <c r="E17" s="665" t="s">
        <v>306</v>
      </c>
      <c r="F17" s="664"/>
      <c r="G17" s="500">
        <v>1300</v>
      </c>
      <c r="H17" s="133"/>
      <c r="I17" s="665" t="s">
        <v>310</v>
      </c>
      <c r="J17" s="663"/>
      <c r="K17" s="664"/>
      <c r="L17" s="668">
        <v>1350</v>
      </c>
      <c r="M17" s="669"/>
      <c r="N17" s="129"/>
      <c r="O17" s="595" t="s">
        <v>585</v>
      </c>
      <c r="P17" s="130">
        <v>10</v>
      </c>
      <c r="Q17" s="133"/>
      <c r="R17" s="536" t="s">
        <v>614</v>
      </c>
      <c r="S17" s="668">
        <v>30</v>
      </c>
      <c r="T17" s="669"/>
      <c r="U17" s="129"/>
      <c r="V17" s="120" t="s">
        <v>450</v>
      </c>
      <c r="W17" s="130">
        <v>70</v>
      </c>
      <c r="X17" s="133"/>
    </row>
    <row r="18" spans="1:24" ht="18" customHeight="1" x14ac:dyDescent="0.15">
      <c r="A18" s="717"/>
      <c r="B18" s="120" t="s">
        <v>292</v>
      </c>
      <c r="C18" s="445" t="s">
        <v>602</v>
      </c>
      <c r="D18" s="245"/>
      <c r="E18" s="665" t="s">
        <v>453</v>
      </c>
      <c r="F18" s="664"/>
      <c r="G18" s="500">
        <v>850</v>
      </c>
      <c r="H18" s="133"/>
      <c r="I18" s="665" t="s">
        <v>99</v>
      </c>
      <c r="J18" s="663"/>
      <c r="K18" s="664"/>
      <c r="L18" s="666" t="s">
        <v>629</v>
      </c>
      <c r="M18" s="667"/>
      <c r="N18" s="245"/>
      <c r="O18" s="594" t="s">
        <v>304</v>
      </c>
      <c r="P18" s="130">
        <v>90</v>
      </c>
      <c r="Q18" s="133"/>
      <c r="R18" s="536" t="s">
        <v>611</v>
      </c>
      <c r="S18" s="668">
        <v>10</v>
      </c>
      <c r="T18" s="669"/>
      <c r="U18" s="129"/>
      <c r="V18" s="124" t="s">
        <v>325</v>
      </c>
      <c r="W18" s="130">
        <v>90</v>
      </c>
      <c r="X18" s="133"/>
    </row>
    <row r="19" spans="1:24" ht="18" customHeight="1" x14ac:dyDescent="0.15">
      <c r="A19" s="717"/>
      <c r="B19" s="525" t="s">
        <v>442</v>
      </c>
      <c r="C19" s="130">
        <v>4770</v>
      </c>
      <c r="D19" s="129"/>
      <c r="E19" s="665" t="s">
        <v>439</v>
      </c>
      <c r="F19" s="664"/>
      <c r="G19" s="500">
        <v>550</v>
      </c>
      <c r="H19" s="133"/>
      <c r="I19" s="662" t="s">
        <v>628</v>
      </c>
      <c r="J19" s="670"/>
      <c r="K19" s="671"/>
      <c r="L19" s="668">
        <v>400</v>
      </c>
      <c r="M19" s="669"/>
      <c r="N19" s="129"/>
      <c r="O19" s="594" t="s">
        <v>11</v>
      </c>
      <c r="P19" s="130">
        <v>500</v>
      </c>
      <c r="Q19" s="133"/>
      <c r="R19" s="62"/>
      <c r="S19" s="668"/>
      <c r="T19" s="669"/>
      <c r="U19" s="137"/>
      <c r="V19" s="124" t="s">
        <v>101</v>
      </c>
      <c r="W19" s="130">
        <v>70</v>
      </c>
      <c r="X19" s="133"/>
    </row>
    <row r="20" spans="1:24" ht="18" customHeight="1" x14ac:dyDescent="0.15">
      <c r="A20" s="717"/>
      <c r="B20" s="120" t="s">
        <v>293</v>
      </c>
      <c r="C20" s="130">
        <v>700</v>
      </c>
      <c r="D20" s="129"/>
      <c r="E20" s="665" t="s">
        <v>438</v>
      </c>
      <c r="F20" s="664"/>
      <c r="G20" s="500">
        <v>500</v>
      </c>
      <c r="H20" s="133"/>
      <c r="I20" s="665" t="s">
        <v>311</v>
      </c>
      <c r="J20" s="663"/>
      <c r="K20" s="664"/>
      <c r="L20" s="668">
        <v>1200</v>
      </c>
      <c r="M20" s="669"/>
      <c r="N20" s="129"/>
      <c r="O20" s="594" t="s">
        <v>409</v>
      </c>
      <c r="P20" s="130">
        <v>70</v>
      </c>
      <c r="Q20" s="133"/>
      <c r="R20" s="62"/>
      <c r="S20" s="668"/>
      <c r="T20" s="669"/>
      <c r="U20" s="137"/>
      <c r="V20" s="533" t="s">
        <v>546</v>
      </c>
      <c r="W20" s="445" t="s">
        <v>166</v>
      </c>
      <c r="X20" s="240"/>
    </row>
    <row r="21" spans="1:24" ht="18" customHeight="1" x14ac:dyDescent="0.15">
      <c r="A21" s="717"/>
      <c r="B21" s="120" t="s">
        <v>294</v>
      </c>
      <c r="C21" s="445" t="s">
        <v>166</v>
      </c>
      <c r="D21" s="245"/>
      <c r="E21" s="665" t="s">
        <v>11</v>
      </c>
      <c r="F21" s="664"/>
      <c r="G21" s="445" t="s">
        <v>604</v>
      </c>
      <c r="H21" s="134"/>
      <c r="I21" s="662" t="s">
        <v>131</v>
      </c>
      <c r="J21" s="670"/>
      <c r="K21" s="671"/>
      <c r="L21" s="666" t="s">
        <v>166</v>
      </c>
      <c r="M21" s="667"/>
      <c r="N21" s="245"/>
      <c r="O21" s="594" t="s">
        <v>296</v>
      </c>
      <c r="P21" s="130">
        <v>80</v>
      </c>
      <c r="Q21" s="133"/>
      <c r="R21" s="62"/>
      <c r="S21" s="668"/>
      <c r="T21" s="669"/>
      <c r="U21" s="137"/>
      <c r="V21" s="580" t="s">
        <v>326</v>
      </c>
      <c r="W21" s="130">
        <v>450</v>
      </c>
      <c r="X21" s="133"/>
    </row>
    <row r="22" spans="1:24" ht="18" customHeight="1" x14ac:dyDescent="0.15">
      <c r="A22" s="717"/>
      <c r="B22" s="120" t="s">
        <v>13</v>
      </c>
      <c r="C22" s="130">
        <v>2380</v>
      </c>
      <c r="D22" s="129"/>
      <c r="E22" s="665" t="s">
        <v>414</v>
      </c>
      <c r="F22" s="664"/>
      <c r="G22" s="445" t="s">
        <v>605</v>
      </c>
      <c r="H22" s="134"/>
      <c r="I22" s="662" t="s">
        <v>522</v>
      </c>
      <c r="J22" s="670"/>
      <c r="K22" s="671"/>
      <c r="L22" s="668">
        <v>10</v>
      </c>
      <c r="M22" s="669"/>
      <c r="N22" s="129"/>
      <c r="O22" s="594" t="s">
        <v>315</v>
      </c>
      <c r="P22" s="130">
        <v>630</v>
      </c>
      <c r="Q22" s="133"/>
      <c r="R22" s="62"/>
      <c r="S22" s="668"/>
      <c r="T22" s="669"/>
      <c r="U22" s="137"/>
      <c r="V22" s="580" t="s">
        <v>327</v>
      </c>
      <c r="W22" s="130">
        <v>280</v>
      </c>
      <c r="X22" s="133"/>
    </row>
    <row r="23" spans="1:24" ht="18" customHeight="1" x14ac:dyDescent="0.15">
      <c r="A23" s="717"/>
      <c r="B23" s="120" t="s">
        <v>14</v>
      </c>
      <c r="C23" s="130">
        <v>1520</v>
      </c>
      <c r="D23" s="129"/>
      <c r="E23" s="662" t="s">
        <v>606</v>
      </c>
      <c r="F23" s="664"/>
      <c r="G23" s="130">
        <v>800</v>
      </c>
      <c r="H23" s="133"/>
      <c r="I23" s="662" t="s">
        <v>523</v>
      </c>
      <c r="J23" s="670"/>
      <c r="K23" s="671"/>
      <c r="L23" s="668">
        <v>70</v>
      </c>
      <c r="M23" s="669"/>
      <c r="N23" s="129"/>
      <c r="O23" s="594" t="s">
        <v>316</v>
      </c>
      <c r="P23" s="130">
        <v>190</v>
      </c>
      <c r="Q23" s="133"/>
      <c r="R23" s="62"/>
      <c r="S23" s="668"/>
      <c r="T23" s="669"/>
      <c r="U23" s="137"/>
      <c r="V23" s="412" t="s">
        <v>110</v>
      </c>
      <c r="W23" s="445" t="s">
        <v>629</v>
      </c>
      <c r="X23" s="240"/>
    </row>
    <row r="24" spans="1:24" ht="18" customHeight="1" x14ac:dyDescent="0.15">
      <c r="A24" s="717"/>
      <c r="B24" s="120" t="s">
        <v>443</v>
      </c>
      <c r="C24" s="130">
        <v>2310</v>
      </c>
      <c r="D24" s="129"/>
      <c r="E24" s="662" t="s">
        <v>607</v>
      </c>
      <c r="F24" s="664"/>
      <c r="G24" s="500">
        <v>50</v>
      </c>
      <c r="H24" s="133"/>
      <c r="I24" s="662" t="s">
        <v>612</v>
      </c>
      <c r="J24" s="670"/>
      <c r="K24" s="671"/>
      <c r="L24" s="668">
        <v>200</v>
      </c>
      <c r="M24" s="669"/>
      <c r="N24" s="129"/>
      <c r="O24" s="120" t="s">
        <v>554</v>
      </c>
      <c r="P24" s="130">
        <v>40</v>
      </c>
      <c r="Q24" s="133"/>
      <c r="R24" s="62"/>
      <c r="S24" s="668"/>
      <c r="T24" s="669"/>
      <c r="U24" s="137"/>
      <c r="V24" s="612" t="s">
        <v>628</v>
      </c>
      <c r="W24" s="130">
        <v>110</v>
      </c>
      <c r="X24" s="133"/>
    </row>
    <row r="25" spans="1:24" ht="18" customHeight="1" x14ac:dyDescent="0.15">
      <c r="A25" s="717"/>
      <c r="B25" s="120" t="s">
        <v>295</v>
      </c>
      <c r="C25" s="130">
        <v>2600</v>
      </c>
      <c r="D25" s="129"/>
      <c r="E25" s="672"/>
      <c r="F25" s="673"/>
      <c r="G25" s="130"/>
      <c r="H25" s="134"/>
      <c r="I25" s="662" t="s">
        <v>515</v>
      </c>
      <c r="J25" s="670"/>
      <c r="K25" s="671"/>
      <c r="L25" s="668">
        <v>110</v>
      </c>
      <c r="M25" s="669"/>
      <c r="N25" s="129"/>
      <c r="O25" s="120" t="s">
        <v>449</v>
      </c>
      <c r="P25" s="130">
        <v>40</v>
      </c>
      <c r="Q25" s="133"/>
      <c r="R25" s="62"/>
      <c r="S25" s="668"/>
      <c r="T25" s="669"/>
      <c r="U25" s="137"/>
      <c r="V25" s="611" t="s">
        <v>328</v>
      </c>
      <c r="W25" s="130">
        <v>240</v>
      </c>
      <c r="X25" s="133"/>
    </row>
    <row r="26" spans="1:24" ht="18" customHeight="1" x14ac:dyDescent="0.15">
      <c r="A26" s="717"/>
      <c r="B26" s="120" t="s">
        <v>296</v>
      </c>
      <c r="C26" s="130">
        <v>1980</v>
      </c>
      <c r="D26" s="129"/>
      <c r="E26" s="672"/>
      <c r="F26" s="673"/>
      <c r="G26" s="130"/>
      <c r="H26" s="134"/>
      <c r="I26" s="696" t="s">
        <v>599</v>
      </c>
      <c r="J26" s="697"/>
      <c r="K26" s="698"/>
      <c r="L26" s="668">
        <v>130</v>
      </c>
      <c r="M26" s="669"/>
      <c r="N26" s="129"/>
      <c r="O26" s="598" t="s">
        <v>18</v>
      </c>
      <c r="P26" s="130">
        <v>20</v>
      </c>
      <c r="Q26" s="133"/>
      <c r="R26" s="62"/>
      <c r="S26" s="668"/>
      <c r="T26" s="669"/>
      <c r="U26" s="137"/>
      <c r="V26" s="536" t="s">
        <v>554</v>
      </c>
      <c r="W26" s="130">
        <v>30</v>
      </c>
      <c r="X26" s="592"/>
    </row>
    <row r="27" spans="1:24" ht="18" customHeight="1" x14ac:dyDescent="0.15">
      <c r="A27" s="717"/>
      <c r="B27" s="411" t="s">
        <v>128</v>
      </c>
      <c r="C27" s="445" t="s">
        <v>166</v>
      </c>
      <c r="D27" s="245"/>
      <c r="E27" s="672"/>
      <c r="F27" s="673"/>
      <c r="G27" s="130"/>
      <c r="H27" s="134"/>
      <c r="I27" s="662" t="s">
        <v>607</v>
      </c>
      <c r="J27" s="670"/>
      <c r="K27" s="671"/>
      <c r="L27" s="668">
        <v>20</v>
      </c>
      <c r="M27" s="669"/>
      <c r="N27" s="129"/>
      <c r="O27" s="598" t="s">
        <v>612</v>
      </c>
      <c r="P27" s="130">
        <v>30</v>
      </c>
      <c r="Q27" s="133"/>
      <c r="R27" s="62"/>
      <c r="S27" s="668"/>
      <c r="T27" s="669"/>
      <c r="U27" s="137"/>
      <c r="V27" s="120" t="s">
        <v>449</v>
      </c>
      <c r="W27" s="130">
        <v>10</v>
      </c>
      <c r="X27" s="592"/>
    </row>
    <row r="28" spans="1:24" ht="18" customHeight="1" x14ac:dyDescent="0.15">
      <c r="A28" s="717"/>
      <c r="B28" s="120" t="s">
        <v>297</v>
      </c>
      <c r="C28" s="130">
        <v>2710</v>
      </c>
      <c r="D28" s="129"/>
      <c r="E28" s="672"/>
      <c r="F28" s="673"/>
      <c r="G28" s="130"/>
      <c r="H28" s="134"/>
      <c r="I28" s="684"/>
      <c r="J28" s="672"/>
      <c r="K28" s="673"/>
      <c r="L28" s="668"/>
      <c r="M28" s="669"/>
      <c r="N28" s="137"/>
      <c r="O28" s="598" t="s">
        <v>515</v>
      </c>
      <c r="P28" s="130">
        <v>20</v>
      </c>
      <c r="Q28" s="133"/>
      <c r="R28" s="62"/>
      <c r="S28" s="668"/>
      <c r="T28" s="669"/>
      <c r="U28" s="137"/>
      <c r="V28" s="612" t="s">
        <v>585</v>
      </c>
      <c r="W28" s="130">
        <v>20</v>
      </c>
      <c r="X28" s="592"/>
    </row>
    <row r="29" spans="1:24" ht="18" customHeight="1" x14ac:dyDescent="0.15">
      <c r="A29" s="717"/>
      <c r="B29" s="536" t="s">
        <v>520</v>
      </c>
      <c r="C29" s="130">
        <v>310</v>
      </c>
      <c r="D29" s="129"/>
      <c r="E29" s="672"/>
      <c r="F29" s="673"/>
      <c r="G29" s="130"/>
      <c r="H29" s="134"/>
      <c r="I29" s="662"/>
      <c r="J29" s="670"/>
      <c r="K29" s="671"/>
      <c r="L29" s="668"/>
      <c r="M29" s="669"/>
      <c r="N29" s="137"/>
      <c r="O29" s="573" t="s">
        <v>599</v>
      </c>
      <c r="P29" s="130">
        <v>40</v>
      </c>
      <c r="Q29" s="133"/>
      <c r="R29" s="62"/>
      <c r="S29" s="668"/>
      <c r="T29" s="669"/>
      <c r="U29" s="137"/>
      <c r="V29" s="611" t="s">
        <v>318</v>
      </c>
      <c r="W29" s="130">
        <v>50</v>
      </c>
      <c r="X29" s="133"/>
    </row>
    <row r="30" spans="1:24" ht="18" customHeight="1" x14ac:dyDescent="0.15">
      <c r="A30" s="717"/>
      <c r="B30" s="536" t="s">
        <v>521</v>
      </c>
      <c r="C30" s="130">
        <v>1130</v>
      </c>
      <c r="D30" s="129"/>
      <c r="E30" s="672"/>
      <c r="F30" s="673"/>
      <c r="G30" s="130"/>
      <c r="H30" s="134"/>
      <c r="I30" s="684"/>
      <c r="J30" s="672"/>
      <c r="K30" s="673"/>
      <c r="L30" s="668"/>
      <c r="M30" s="669"/>
      <c r="N30" s="137"/>
      <c r="O30" s="599" t="s">
        <v>615</v>
      </c>
      <c r="P30" s="130">
        <v>10</v>
      </c>
      <c r="Q30" s="133"/>
      <c r="R30" s="62"/>
      <c r="S30" s="668"/>
      <c r="T30" s="669"/>
      <c r="U30" s="137"/>
      <c r="V30" s="412" t="s">
        <v>122</v>
      </c>
      <c r="W30" s="445" t="s">
        <v>166</v>
      </c>
      <c r="X30" s="240"/>
    </row>
    <row r="31" spans="1:24" ht="18" customHeight="1" x14ac:dyDescent="0.15">
      <c r="A31" s="717"/>
      <c r="B31" s="120" t="s">
        <v>298</v>
      </c>
      <c r="C31" s="130">
        <v>1200</v>
      </c>
      <c r="D31" s="129"/>
      <c r="E31" s="672"/>
      <c r="F31" s="673"/>
      <c r="G31" s="130"/>
      <c r="H31" s="134"/>
      <c r="I31" s="684"/>
      <c r="J31" s="672"/>
      <c r="K31" s="673"/>
      <c r="L31" s="668"/>
      <c r="M31" s="669"/>
      <c r="N31" s="137"/>
      <c r="O31" s="64"/>
      <c r="P31" s="130"/>
      <c r="Q31" s="134"/>
      <c r="R31" s="62"/>
      <c r="S31" s="668"/>
      <c r="T31" s="669"/>
      <c r="U31" s="137"/>
      <c r="V31" s="612" t="s">
        <v>525</v>
      </c>
      <c r="W31" s="130">
        <v>10</v>
      </c>
      <c r="X31" s="133"/>
    </row>
    <row r="32" spans="1:24" ht="18" customHeight="1" x14ac:dyDescent="0.15">
      <c r="A32" s="717"/>
      <c r="B32" s="262" t="s">
        <v>15</v>
      </c>
      <c r="C32" s="130">
        <v>3520</v>
      </c>
      <c r="D32" s="129"/>
      <c r="E32" s="672"/>
      <c r="F32" s="673"/>
      <c r="G32" s="130"/>
      <c r="H32" s="134"/>
      <c r="I32" s="684"/>
      <c r="J32" s="672"/>
      <c r="K32" s="673"/>
      <c r="L32" s="668"/>
      <c r="M32" s="669"/>
      <c r="N32" s="137"/>
      <c r="O32" s="64"/>
      <c r="P32" s="130"/>
      <c r="Q32" s="134"/>
      <c r="R32" s="62"/>
      <c r="S32" s="668"/>
      <c r="T32" s="669"/>
      <c r="U32" s="137"/>
      <c r="V32" s="612" t="s">
        <v>526</v>
      </c>
      <c r="W32" s="130">
        <v>40</v>
      </c>
      <c r="X32" s="133"/>
    </row>
    <row r="33" spans="1:24" ht="18" customHeight="1" x14ac:dyDescent="0.15">
      <c r="A33" s="717"/>
      <c r="B33" s="262" t="s">
        <v>16</v>
      </c>
      <c r="C33" s="445" t="s">
        <v>166</v>
      </c>
      <c r="D33" s="245"/>
      <c r="E33" s="672"/>
      <c r="F33" s="673"/>
      <c r="G33" s="130"/>
      <c r="H33" s="134"/>
      <c r="I33" s="684"/>
      <c r="J33" s="672"/>
      <c r="K33" s="673"/>
      <c r="L33" s="668"/>
      <c r="M33" s="669"/>
      <c r="N33" s="137"/>
      <c r="O33" s="64"/>
      <c r="P33" s="130"/>
      <c r="Q33" s="134"/>
      <c r="R33" s="62"/>
      <c r="S33" s="668"/>
      <c r="T33" s="669"/>
      <c r="U33" s="137"/>
      <c r="V33" s="611" t="s">
        <v>329</v>
      </c>
      <c r="W33" s="130">
        <v>30</v>
      </c>
      <c r="X33" s="133"/>
    </row>
    <row r="34" spans="1:24" ht="18" customHeight="1" x14ac:dyDescent="0.15">
      <c r="A34" s="717"/>
      <c r="B34" s="262" t="s">
        <v>17</v>
      </c>
      <c r="C34" s="130">
        <v>2720</v>
      </c>
      <c r="D34" s="129"/>
      <c r="E34" s="672"/>
      <c r="F34" s="673"/>
      <c r="G34" s="130"/>
      <c r="H34" s="134"/>
      <c r="I34" s="684"/>
      <c r="J34" s="672"/>
      <c r="K34" s="673"/>
      <c r="L34" s="668"/>
      <c r="M34" s="669"/>
      <c r="N34" s="137"/>
      <c r="O34" s="64"/>
      <c r="P34" s="130"/>
      <c r="Q34" s="134"/>
      <c r="R34" s="62"/>
      <c r="S34" s="668"/>
      <c r="T34" s="669"/>
      <c r="U34" s="137"/>
      <c r="V34" s="412" t="s">
        <v>19</v>
      </c>
      <c r="W34" s="130">
        <v>70</v>
      </c>
      <c r="X34" s="133"/>
    </row>
    <row r="35" spans="1:24" ht="18" customHeight="1" x14ac:dyDescent="0.15">
      <c r="A35" s="717"/>
      <c r="B35" s="598" t="s">
        <v>88</v>
      </c>
      <c r="C35" s="130">
        <v>2230</v>
      </c>
      <c r="D35" s="129"/>
      <c r="E35" s="672"/>
      <c r="F35" s="673"/>
      <c r="G35" s="130"/>
      <c r="H35" s="134"/>
      <c r="I35" s="684"/>
      <c r="J35" s="672"/>
      <c r="K35" s="673"/>
      <c r="L35" s="668"/>
      <c r="M35" s="669"/>
      <c r="N35" s="137"/>
      <c r="O35" s="64"/>
      <c r="P35" s="130"/>
      <c r="Q35" s="134"/>
      <c r="R35" s="62"/>
      <c r="S35" s="668"/>
      <c r="T35" s="669"/>
      <c r="U35" s="137"/>
      <c r="V35" s="412" t="s">
        <v>85</v>
      </c>
      <c r="W35" s="445" t="s">
        <v>166</v>
      </c>
      <c r="X35" s="240"/>
    </row>
    <row r="36" spans="1:24" ht="18" customHeight="1" x14ac:dyDescent="0.15">
      <c r="A36" s="717"/>
      <c r="B36" s="598" t="s">
        <v>89</v>
      </c>
      <c r="C36" s="130">
        <v>820</v>
      </c>
      <c r="D36" s="129"/>
      <c r="E36" s="672"/>
      <c r="F36" s="673"/>
      <c r="G36" s="130"/>
      <c r="H36" s="134"/>
      <c r="I36" s="684"/>
      <c r="J36" s="672"/>
      <c r="K36" s="673"/>
      <c r="L36" s="668"/>
      <c r="M36" s="669"/>
      <c r="N36" s="137"/>
      <c r="O36" s="64"/>
      <c r="P36" s="130"/>
      <c r="Q36" s="134"/>
      <c r="R36" s="62"/>
      <c r="S36" s="668"/>
      <c r="T36" s="669"/>
      <c r="U36" s="137"/>
      <c r="V36" s="412" t="s">
        <v>18</v>
      </c>
      <c r="W36" s="130">
        <v>60</v>
      </c>
      <c r="X36" s="133"/>
    </row>
    <row r="37" spans="1:24" ht="18" customHeight="1" x14ac:dyDescent="0.15">
      <c r="A37" s="717"/>
      <c r="B37" s="166" t="s">
        <v>596</v>
      </c>
      <c r="C37" s="130">
        <v>2250</v>
      </c>
      <c r="D37" s="129"/>
      <c r="E37" s="672"/>
      <c r="F37" s="673"/>
      <c r="G37" s="130"/>
      <c r="H37" s="134"/>
      <c r="I37" s="684"/>
      <c r="J37" s="672"/>
      <c r="K37" s="673"/>
      <c r="L37" s="668"/>
      <c r="M37" s="669"/>
      <c r="N37" s="137"/>
      <c r="O37" s="64"/>
      <c r="P37" s="130"/>
      <c r="Q37" s="134"/>
      <c r="R37" s="62"/>
      <c r="S37" s="668"/>
      <c r="T37" s="669"/>
      <c r="U37" s="137"/>
      <c r="V37" s="412" t="s">
        <v>618</v>
      </c>
      <c r="W37" s="130">
        <v>70</v>
      </c>
      <c r="X37" s="133"/>
    </row>
    <row r="38" spans="1:24" ht="18" customHeight="1" x14ac:dyDescent="0.15">
      <c r="A38" s="717"/>
      <c r="B38" s="600" t="s">
        <v>93</v>
      </c>
      <c r="C38" s="131">
        <v>600</v>
      </c>
      <c r="D38" s="129"/>
      <c r="E38" s="672"/>
      <c r="F38" s="673"/>
      <c r="G38" s="130"/>
      <c r="H38" s="134"/>
      <c r="I38" s="684"/>
      <c r="J38" s="672"/>
      <c r="K38" s="673"/>
      <c r="L38" s="668"/>
      <c r="M38" s="669"/>
      <c r="N38" s="137"/>
      <c r="O38" s="64"/>
      <c r="P38" s="130"/>
      <c r="Q38" s="134"/>
      <c r="R38" s="62"/>
      <c r="S38" s="668"/>
      <c r="T38" s="669"/>
      <c r="U38" s="137"/>
      <c r="V38" s="412" t="s">
        <v>619</v>
      </c>
      <c r="W38" s="130">
        <v>30</v>
      </c>
      <c r="X38" s="133"/>
    </row>
    <row r="39" spans="1:24" ht="18" customHeight="1" x14ac:dyDescent="0.15">
      <c r="A39" s="717"/>
      <c r="B39" s="120"/>
      <c r="C39" s="445"/>
      <c r="D39" s="245"/>
      <c r="E39" s="672"/>
      <c r="F39" s="673"/>
      <c r="G39" s="130"/>
      <c r="H39" s="134"/>
      <c r="I39" s="684"/>
      <c r="J39" s="672"/>
      <c r="K39" s="673"/>
      <c r="L39" s="668"/>
      <c r="M39" s="669"/>
      <c r="N39" s="137"/>
      <c r="O39" s="64"/>
      <c r="P39" s="130"/>
      <c r="Q39" s="134"/>
      <c r="R39" s="62"/>
      <c r="S39" s="668"/>
      <c r="T39" s="669"/>
      <c r="U39" s="137"/>
      <c r="V39" s="412" t="s">
        <v>620</v>
      </c>
      <c r="W39" s="130">
        <v>40</v>
      </c>
      <c r="X39" s="133"/>
    </row>
    <row r="40" spans="1:24" ht="18" customHeight="1" x14ac:dyDescent="0.15">
      <c r="A40" s="717"/>
      <c r="B40" s="222"/>
      <c r="C40" s="422"/>
      <c r="D40" s="223"/>
      <c r="E40" s="691"/>
      <c r="F40" s="692"/>
      <c r="G40" s="131"/>
      <c r="H40" s="135"/>
      <c r="I40" s="685"/>
      <c r="J40" s="686"/>
      <c r="K40" s="687"/>
      <c r="L40" s="678"/>
      <c r="M40" s="679"/>
      <c r="N40" s="138"/>
      <c r="O40" s="75"/>
      <c r="P40" s="131"/>
      <c r="Q40" s="135"/>
      <c r="R40" s="76"/>
      <c r="S40" s="678"/>
      <c r="T40" s="679"/>
      <c r="U40" s="138"/>
      <c r="V40" s="75"/>
      <c r="W40" s="131"/>
      <c r="X40" s="135"/>
    </row>
    <row r="41" spans="1:24" ht="18" customHeight="1" x14ac:dyDescent="0.15">
      <c r="A41" s="717"/>
      <c r="B41" s="222"/>
      <c r="C41" s="422"/>
      <c r="D41" s="223"/>
      <c r="E41" s="691"/>
      <c r="F41" s="692"/>
      <c r="G41" s="131"/>
      <c r="H41" s="135"/>
      <c r="I41" s="685"/>
      <c r="J41" s="686"/>
      <c r="K41" s="687"/>
      <c r="L41" s="678"/>
      <c r="M41" s="679"/>
      <c r="N41" s="138"/>
      <c r="O41" s="75"/>
      <c r="P41" s="131"/>
      <c r="Q41" s="135"/>
      <c r="R41" s="76"/>
      <c r="S41" s="678"/>
      <c r="T41" s="679"/>
      <c r="U41" s="138"/>
      <c r="V41" s="75"/>
      <c r="W41" s="131"/>
      <c r="X41" s="135"/>
    </row>
    <row r="42" spans="1:24" ht="18" customHeight="1" x14ac:dyDescent="0.15">
      <c r="A42" s="717"/>
      <c r="B42" s="222"/>
      <c r="C42" s="422"/>
      <c r="D42" s="223"/>
      <c r="E42" s="691"/>
      <c r="F42" s="692"/>
      <c r="G42" s="131"/>
      <c r="H42" s="135"/>
      <c r="I42" s="685"/>
      <c r="J42" s="686"/>
      <c r="K42" s="687"/>
      <c r="L42" s="678"/>
      <c r="M42" s="679"/>
      <c r="N42" s="138"/>
      <c r="O42" s="75"/>
      <c r="P42" s="131"/>
      <c r="Q42" s="135"/>
      <c r="R42" s="76"/>
      <c r="S42" s="678"/>
      <c r="T42" s="679"/>
      <c r="U42" s="138"/>
      <c r="V42" s="75"/>
      <c r="W42" s="131"/>
      <c r="X42" s="135"/>
    </row>
    <row r="43" spans="1:24" ht="18" customHeight="1" thickBot="1" x14ac:dyDescent="0.2">
      <c r="A43" s="718"/>
      <c r="B43" s="222"/>
      <c r="C43" s="423"/>
      <c r="D43" s="223"/>
      <c r="E43" s="682"/>
      <c r="F43" s="683"/>
      <c r="G43" s="131"/>
      <c r="H43" s="135"/>
      <c r="I43" s="685"/>
      <c r="J43" s="686"/>
      <c r="K43" s="687"/>
      <c r="L43" s="678"/>
      <c r="M43" s="679"/>
      <c r="N43" s="138"/>
      <c r="O43" s="75"/>
      <c r="P43" s="131"/>
      <c r="Q43" s="135"/>
      <c r="R43" s="76"/>
      <c r="S43" s="678"/>
      <c r="T43" s="679"/>
      <c r="U43" s="138"/>
      <c r="V43" s="75"/>
      <c r="W43" s="131"/>
      <c r="X43" s="135"/>
    </row>
    <row r="44" spans="1:24" s="163" customFormat="1" ht="18" customHeight="1" thickTop="1" x14ac:dyDescent="0.15">
      <c r="A44" s="486">
        <f>SUM(C44+G44+L44+P44+S44+W44)</f>
        <v>96170</v>
      </c>
      <c r="B44" s="487" t="s">
        <v>9</v>
      </c>
      <c r="C44" s="488">
        <f>SUM(C6:C43)</f>
        <v>59720</v>
      </c>
      <c r="D44" s="489">
        <f>SUM(D6:D43)</f>
        <v>0</v>
      </c>
      <c r="E44" s="689" t="s">
        <v>9</v>
      </c>
      <c r="F44" s="690"/>
      <c r="G44" s="488">
        <f>SUM(G6:G43)</f>
        <v>13180</v>
      </c>
      <c r="H44" s="506">
        <f>SUM(H6:H43)</f>
        <v>0</v>
      </c>
      <c r="I44" s="688" t="s">
        <v>9</v>
      </c>
      <c r="J44" s="689"/>
      <c r="K44" s="690"/>
      <c r="L44" s="680">
        <f>SUM(L6:M43)</f>
        <v>14020</v>
      </c>
      <c r="M44" s="681"/>
      <c r="N44" s="489">
        <f>SUM(N6:N43)</f>
        <v>0</v>
      </c>
      <c r="O44" s="490" t="s">
        <v>9</v>
      </c>
      <c r="P44" s="488">
        <f>SUM(P6:P43)</f>
        <v>2690</v>
      </c>
      <c r="Q44" s="491">
        <f>SUM(Q6:Q43)</f>
        <v>0</v>
      </c>
      <c r="R44" s="487" t="s">
        <v>9</v>
      </c>
      <c r="S44" s="680">
        <f>SUM(S6:T43)</f>
        <v>1910</v>
      </c>
      <c r="T44" s="681"/>
      <c r="U44" s="489">
        <f>SUM(U6:U43)</f>
        <v>0</v>
      </c>
      <c r="V44" s="490" t="s">
        <v>9</v>
      </c>
      <c r="W44" s="488">
        <f>SUM(W6:W43)</f>
        <v>4650</v>
      </c>
      <c r="X44" s="491">
        <f>SUM(X6:X43)</f>
        <v>0</v>
      </c>
    </row>
    <row r="45" spans="1:24" ht="15" customHeight="1" x14ac:dyDescent="0.15">
      <c r="W45" s="676" t="str">
        <f>市郡別!P42</f>
        <v>2025年10月現在②</v>
      </c>
      <c r="X45" s="677"/>
    </row>
    <row r="46" spans="1:24" ht="15" customHeight="1" x14ac:dyDescent="0.15"/>
    <row r="47" spans="1:24" ht="15" customHeight="1" x14ac:dyDescent="0.15"/>
    <row r="48" spans="1:24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</sheetData>
  <sheetProtection algorithmName="SHA-512" hashValue="OYHrtjhsQCTL/1iBqE1sKBWTC2W/fkNH7cMujP5Li1dGa74u3D4rR1WrZcl4ppy0CeQgBDHLJsqWIQu5xqd7IQ==" saltValue="30tlehRKXCM265H/WnlEgA==" spinCount="100000" sheet="1" selectLockedCells="1"/>
  <mergeCells count="180">
    <mergeCell ref="A4:A5"/>
    <mergeCell ref="E15:F15"/>
    <mergeCell ref="S5:T5"/>
    <mergeCell ref="I5:K5"/>
    <mergeCell ref="I10:K10"/>
    <mergeCell ref="I13:K13"/>
    <mergeCell ref="I14:K14"/>
    <mergeCell ref="E9:F9"/>
    <mergeCell ref="O1:S1"/>
    <mergeCell ref="O2:S2"/>
    <mergeCell ref="I11:K11"/>
    <mergeCell ref="I12:K12"/>
    <mergeCell ref="L15:M15"/>
    <mergeCell ref="T1:X1"/>
    <mergeCell ref="F2:H2"/>
    <mergeCell ref="I2:L2"/>
    <mergeCell ref="M2:N2"/>
    <mergeCell ref="T2:X2"/>
    <mergeCell ref="E11:F11"/>
    <mergeCell ref="E13:F13"/>
    <mergeCell ref="A1:E1"/>
    <mergeCell ref="O4:Q4"/>
    <mergeCell ref="I4:N4"/>
    <mergeCell ref="R4:U4"/>
    <mergeCell ref="E26:F26"/>
    <mergeCell ref="E27:F27"/>
    <mergeCell ref="E32:F32"/>
    <mergeCell ref="E20:F20"/>
    <mergeCell ref="E28:F28"/>
    <mergeCell ref="E31:F31"/>
    <mergeCell ref="E24:F24"/>
    <mergeCell ref="E25:F25"/>
    <mergeCell ref="F1:L1"/>
    <mergeCell ref="E14:F14"/>
    <mergeCell ref="E18:F18"/>
    <mergeCell ref="E22:F22"/>
    <mergeCell ref="E16:F16"/>
    <mergeCell ref="E17:F17"/>
    <mergeCell ref="E19:F19"/>
    <mergeCell ref="L14:M14"/>
    <mergeCell ref="M1:N1"/>
    <mergeCell ref="I9:K9"/>
    <mergeCell ref="I23:K23"/>
    <mergeCell ref="I24:K24"/>
    <mergeCell ref="I16:K16"/>
    <mergeCell ref="A2:E2"/>
    <mergeCell ref="A6:A43"/>
    <mergeCell ref="B4:D4"/>
    <mergeCell ref="E6:F6"/>
    <mergeCell ref="S6:T6"/>
    <mergeCell ref="I6:K6"/>
    <mergeCell ref="L5:M5"/>
    <mergeCell ref="L6:M6"/>
    <mergeCell ref="E4:H4"/>
    <mergeCell ref="E5:F5"/>
    <mergeCell ref="L8:M8"/>
    <mergeCell ref="L9:M9"/>
    <mergeCell ref="L10:M10"/>
    <mergeCell ref="S31:T31"/>
    <mergeCell ref="E34:F34"/>
    <mergeCell ref="E29:F29"/>
    <mergeCell ref="I17:K17"/>
    <mergeCell ref="I21:K21"/>
    <mergeCell ref="I22:K22"/>
    <mergeCell ref="S9:T9"/>
    <mergeCell ref="S10:T10"/>
    <mergeCell ref="S11:T11"/>
    <mergeCell ref="S12:T12"/>
    <mergeCell ref="S18:T18"/>
    <mergeCell ref="S19:T19"/>
    <mergeCell ref="S13:T13"/>
    <mergeCell ref="S14:T14"/>
    <mergeCell ref="S17:T17"/>
    <mergeCell ref="S15:T15"/>
    <mergeCell ref="E10:F10"/>
    <mergeCell ref="E12:F12"/>
    <mergeCell ref="E21:F21"/>
    <mergeCell ref="E30:F30"/>
    <mergeCell ref="I29:K29"/>
    <mergeCell ref="I34:K34"/>
    <mergeCell ref="I32:K32"/>
    <mergeCell ref="L39:M39"/>
    <mergeCell ref="L40:M40"/>
    <mergeCell ref="L38:M38"/>
    <mergeCell ref="L29:M29"/>
    <mergeCell ref="L42:M42"/>
    <mergeCell ref="L22:M22"/>
    <mergeCell ref="V4:X4"/>
    <mergeCell ref="E7:F7"/>
    <mergeCell ref="E8:F8"/>
    <mergeCell ref="I7:K7"/>
    <mergeCell ref="I8:K8"/>
    <mergeCell ref="E35:F35"/>
    <mergeCell ref="E33:F33"/>
    <mergeCell ref="S7:T7"/>
    <mergeCell ref="S8:T8"/>
    <mergeCell ref="I26:K26"/>
    <mergeCell ref="I30:K30"/>
    <mergeCell ref="L17:M17"/>
    <mergeCell ref="L11:M11"/>
    <mergeCell ref="L12:M12"/>
    <mergeCell ref="L13:M13"/>
    <mergeCell ref="L28:M28"/>
    <mergeCell ref="L7:M7"/>
    <mergeCell ref="I33:K33"/>
    <mergeCell ref="I28:K28"/>
    <mergeCell ref="L26:M26"/>
    <mergeCell ref="I37:K37"/>
    <mergeCell ref="I36:K36"/>
    <mergeCell ref="S26:T26"/>
    <mergeCell ref="S27:T27"/>
    <mergeCell ref="S28:T28"/>
    <mergeCell ref="S29:T29"/>
    <mergeCell ref="S32:T32"/>
    <mergeCell ref="L31:M31"/>
    <mergeCell ref="L32:M32"/>
    <mergeCell ref="L33:M33"/>
    <mergeCell ref="S34:T34"/>
    <mergeCell ref="I27:K27"/>
    <mergeCell ref="L27:M27"/>
    <mergeCell ref="E36:F36"/>
    <mergeCell ref="L37:M37"/>
    <mergeCell ref="S30:T30"/>
    <mergeCell ref="L30:M30"/>
    <mergeCell ref="I35:K35"/>
    <mergeCell ref="E37:F37"/>
    <mergeCell ref="S36:T36"/>
    <mergeCell ref="L34:M34"/>
    <mergeCell ref="L35:M35"/>
    <mergeCell ref="L36:M36"/>
    <mergeCell ref="S37:T37"/>
    <mergeCell ref="I31:K31"/>
    <mergeCell ref="W45:X45"/>
    <mergeCell ref="S43:T43"/>
    <mergeCell ref="S44:T44"/>
    <mergeCell ref="S38:T38"/>
    <mergeCell ref="E43:F43"/>
    <mergeCell ref="S39:T39"/>
    <mergeCell ref="I38:K38"/>
    <mergeCell ref="I39:K39"/>
    <mergeCell ref="I43:K43"/>
    <mergeCell ref="I44:K44"/>
    <mergeCell ref="L43:M43"/>
    <mergeCell ref="S40:T40"/>
    <mergeCell ref="I40:K40"/>
    <mergeCell ref="E42:F42"/>
    <mergeCell ref="I42:K42"/>
    <mergeCell ref="S41:T41"/>
    <mergeCell ref="E39:F39"/>
    <mergeCell ref="S42:T42"/>
    <mergeCell ref="E44:F44"/>
    <mergeCell ref="E40:F40"/>
    <mergeCell ref="E41:F41"/>
    <mergeCell ref="I41:K41"/>
    <mergeCell ref="L41:M41"/>
    <mergeCell ref="L44:M44"/>
    <mergeCell ref="I15:K15"/>
    <mergeCell ref="I18:K18"/>
    <mergeCell ref="L18:M18"/>
    <mergeCell ref="L16:M16"/>
    <mergeCell ref="L19:M19"/>
    <mergeCell ref="I20:K20"/>
    <mergeCell ref="I19:K19"/>
    <mergeCell ref="E38:F38"/>
    <mergeCell ref="S16:T16"/>
    <mergeCell ref="S25:T25"/>
    <mergeCell ref="L23:M23"/>
    <mergeCell ref="I25:K25"/>
    <mergeCell ref="E23:F23"/>
    <mergeCell ref="L24:M24"/>
    <mergeCell ref="S20:T20"/>
    <mergeCell ref="S21:T21"/>
    <mergeCell ref="L25:M25"/>
    <mergeCell ref="S23:T23"/>
    <mergeCell ref="S24:T24"/>
    <mergeCell ref="S22:T22"/>
    <mergeCell ref="L20:M20"/>
    <mergeCell ref="L21:M21"/>
    <mergeCell ref="S35:T35"/>
    <mergeCell ref="S33:T33"/>
  </mergeCells>
  <phoneticPr fontId="3"/>
  <dataValidations count="2">
    <dataValidation type="decimal" operator="lessThanOrEqual" allowBlank="1" showInputMessage="1" showErrorMessage="1" error="部数を超えています" sqref="N18 D6:D39 N6 X6:X39 Q6:Q30 H23:H24 N13 H6:H13 H15:H20 N21" xr:uid="{00000000-0002-0000-0100-000000000000}">
      <formula1>C6</formula1>
    </dataValidation>
    <dataValidation type="decimal" operator="lessThanOrEqual" allowBlank="1" showInputMessage="1" showErrorMessage="1" error="部数を超えています" sqref="U6:U18 N7:N12 N14:N17 N19:N20 N22:N27" xr:uid="{00000000-0002-0000-0100-000001000000}">
      <formula1>L6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7" orientation="landscape" r:id="rId1"/>
  <headerFooter alignWithMargins="0">
    <oddHeader>&amp;C&amp;"ＭＳ Ｐゴシック,太字"愛 媛 県　折 込 部 数 表</oddHeader>
    <oddFooter>&amp;R株式会社 読宣四国 &amp;8TEL087(888)6133　FAX087(888)6130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indexed="47"/>
    <pageSetUpPr fitToPage="1"/>
  </sheetPr>
  <dimension ref="A1:X58"/>
  <sheetViews>
    <sheetView showZeros="0" zoomScale="68" zoomScaleNormal="68" workbookViewId="0">
      <selection activeCell="D6" sqref="D6"/>
    </sheetView>
  </sheetViews>
  <sheetFormatPr defaultRowHeight="11.25" x14ac:dyDescent="0.15"/>
  <cols>
    <col min="1" max="1" width="7.625" style="27" customWidth="1"/>
    <col min="2" max="3" width="10.625" style="27" customWidth="1"/>
    <col min="4" max="4" width="11.625" style="27" customWidth="1"/>
    <col min="5" max="6" width="5.625" style="27" customWidth="1"/>
    <col min="7" max="7" width="10.625" style="27" customWidth="1"/>
    <col min="8" max="8" width="11.625" style="27" customWidth="1"/>
    <col min="9" max="11" width="3.875" style="27" customWidth="1"/>
    <col min="12" max="12" width="7.625" style="27" customWidth="1"/>
    <col min="13" max="13" width="3.625" style="27" customWidth="1"/>
    <col min="14" max="14" width="11.625" style="27" customWidth="1"/>
    <col min="15" max="15" width="12.125" style="27" customWidth="1"/>
    <col min="16" max="16" width="10.625" style="27" customWidth="1"/>
    <col min="17" max="17" width="11.625" style="27" customWidth="1"/>
    <col min="18" max="18" width="10.625" style="27" customWidth="1"/>
    <col min="19" max="20" width="5.625" style="27" customWidth="1"/>
    <col min="21" max="21" width="11.625" style="27" customWidth="1"/>
    <col min="22" max="23" width="10.625" style="27" customWidth="1"/>
    <col min="24" max="24" width="11.625" style="27" customWidth="1"/>
    <col min="25" max="25" width="5" style="27" customWidth="1"/>
    <col min="26" max="16384" width="9" style="27"/>
  </cols>
  <sheetData>
    <row r="1" spans="1:24" ht="22.5" customHeight="1" x14ac:dyDescent="0.15">
      <c r="A1" s="710" t="s">
        <v>76</v>
      </c>
      <c r="B1" s="710"/>
      <c r="C1" s="710"/>
      <c r="D1" s="710"/>
      <c r="E1" s="711"/>
      <c r="F1" s="709" t="s">
        <v>365</v>
      </c>
      <c r="G1" s="710"/>
      <c r="H1" s="710"/>
      <c r="I1" s="710"/>
      <c r="J1" s="710"/>
      <c r="K1" s="710"/>
      <c r="L1" s="711"/>
      <c r="M1" s="712" t="s">
        <v>330</v>
      </c>
      <c r="N1" s="713"/>
      <c r="O1" s="712" t="s">
        <v>78</v>
      </c>
      <c r="P1" s="724"/>
      <c r="Q1" s="724"/>
      <c r="R1" s="724"/>
      <c r="S1" s="713"/>
      <c r="T1" s="712" t="s">
        <v>79</v>
      </c>
      <c r="U1" s="724"/>
      <c r="V1" s="724"/>
      <c r="W1" s="724"/>
      <c r="X1" s="724"/>
    </row>
    <row r="2" spans="1:24" ht="30" customHeight="1" x14ac:dyDescent="0.15">
      <c r="A2" s="714">
        <f>市郡別!A3</f>
        <v>0</v>
      </c>
      <c r="B2" s="714"/>
      <c r="C2" s="714"/>
      <c r="D2" s="714"/>
      <c r="E2" s="715"/>
      <c r="F2" s="728">
        <f>SUM(D45,H45,N45,Q45,U45,X45)</f>
        <v>0</v>
      </c>
      <c r="G2" s="729"/>
      <c r="H2" s="729"/>
      <c r="I2" s="730">
        <f>市郡別!P29</f>
        <v>0</v>
      </c>
      <c r="J2" s="730"/>
      <c r="K2" s="730"/>
      <c r="L2" s="731"/>
      <c r="M2" s="732" t="str">
        <f>市郡別!G3</f>
        <v>-</v>
      </c>
      <c r="N2" s="733"/>
      <c r="O2" s="725">
        <f>市郡別!I3</f>
        <v>0</v>
      </c>
      <c r="P2" s="726"/>
      <c r="Q2" s="726"/>
      <c r="R2" s="726"/>
      <c r="S2" s="727"/>
      <c r="T2" s="725">
        <f>市郡別!L3</f>
        <v>0</v>
      </c>
      <c r="U2" s="726"/>
      <c r="V2" s="726"/>
      <c r="W2" s="726"/>
      <c r="X2" s="726"/>
    </row>
    <row r="3" spans="1:24" ht="9" customHeight="1" x14ac:dyDescent="0.15">
      <c r="A3" s="28"/>
      <c r="B3" s="61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61"/>
      <c r="P3" s="28"/>
      <c r="Q3" s="28"/>
      <c r="R3" s="61"/>
      <c r="S3" s="28"/>
      <c r="T3" s="28"/>
      <c r="U3" s="28"/>
      <c r="V3" s="61"/>
      <c r="W3" s="28"/>
      <c r="X3" s="28"/>
    </row>
    <row r="4" spans="1:24" ht="24.75" customHeight="1" x14ac:dyDescent="0.15">
      <c r="A4" s="721" t="s">
        <v>92</v>
      </c>
      <c r="B4" s="719" t="s">
        <v>64</v>
      </c>
      <c r="C4" s="694"/>
      <c r="D4" s="720"/>
      <c r="E4" s="707" t="s">
        <v>65</v>
      </c>
      <c r="F4" s="707"/>
      <c r="G4" s="707"/>
      <c r="H4" s="707"/>
      <c r="I4" s="719" t="s">
        <v>66</v>
      </c>
      <c r="J4" s="694"/>
      <c r="K4" s="694"/>
      <c r="L4" s="694"/>
      <c r="M4" s="694"/>
      <c r="N4" s="720"/>
      <c r="O4" s="693" t="s">
        <v>67</v>
      </c>
      <c r="P4" s="694"/>
      <c r="Q4" s="695"/>
      <c r="R4" s="719" t="s">
        <v>68</v>
      </c>
      <c r="S4" s="694"/>
      <c r="T4" s="694"/>
      <c r="U4" s="720"/>
      <c r="V4" s="693" t="s">
        <v>69</v>
      </c>
      <c r="W4" s="694"/>
      <c r="X4" s="695"/>
    </row>
    <row r="5" spans="1:24" ht="20.100000000000001" customHeight="1" x14ac:dyDescent="0.15">
      <c r="A5" s="722"/>
      <c r="B5" s="114" t="s">
        <v>71</v>
      </c>
      <c r="C5" s="115" t="s">
        <v>70</v>
      </c>
      <c r="D5" s="116" t="s">
        <v>7</v>
      </c>
      <c r="E5" s="708" t="s">
        <v>71</v>
      </c>
      <c r="F5" s="704"/>
      <c r="G5" s="115" t="s">
        <v>70</v>
      </c>
      <c r="H5" s="117" t="s">
        <v>7</v>
      </c>
      <c r="I5" s="723" t="s">
        <v>71</v>
      </c>
      <c r="J5" s="708"/>
      <c r="K5" s="704"/>
      <c r="L5" s="703" t="s">
        <v>70</v>
      </c>
      <c r="M5" s="704"/>
      <c r="N5" s="116" t="s">
        <v>7</v>
      </c>
      <c r="O5" s="118" t="s">
        <v>71</v>
      </c>
      <c r="P5" s="115" t="s">
        <v>70</v>
      </c>
      <c r="Q5" s="117" t="s">
        <v>7</v>
      </c>
      <c r="R5" s="114" t="s">
        <v>71</v>
      </c>
      <c r="S5" s="703" t="s">
        <v>70</v>
      </c>
      <c r="T5" s="704"/>
      <c r="U5" s="116" t="s">
        <v>7</v>
      </c>
      <c r="V5" s="118" t="s">
        <v>71</v>
      </c>
      <c r="W5" s="115" t="s">
        <v>70</v>
      </c>
      <c r="X5" s="117" t="s">
        <v>7</v>
      </c>
    </row>
    <row r="6" spans="1:24" ht="18" customHeight="1" x14ac:dyDescent="0.15">
      <c r="A6" s="779" t="s">
        <v>102</v>
      </c>
      <c r="B6" s="536" t="s">
        <v>550</v>
      </c>
      <c r="C6" s="130">
        <v>4520</v>
      </c>
      <c r="D6" s="139"/>
      <c r="E6" s="782" t="s">
        <v>549</v>
      </c>
      <c r="F6" s="700"/>
      <c r="G6" s="230">
        <v>800</v>
      </c>
      <c r="H6" s="244"/>
      <c r="I6" s="670" t="s">
        <v>548</v>
      </c>
      <c r="J6" s="663"/>
      <c r="K6" s="664"/>
      <c r="L6" s="740">
        <v>550</v>
      </c>
      <c r="M6" s="741"/>
      <c r="N6" s="139"/>
      <c r="O6" s="536" t="s">
        <v>551</v>
      </c>
      <c r="P6" s="230">
        <v>60</v>
      </c>
      <c r="Q6" s="136"/>
      <c r="R6" s="536" t="s">
        <v>552</v>
      </c>
      <c r="S6" s="740">
        <v>10</v>
      </c>
      <c r="T6" s="741"/>
      <c r="U6" s="139"/>
      <c r="V6" s="536" t="s">
        <v>548</v>
      </c>
      <c r="W6" s="230">
        <v>190</v>
      </c>
      <c r="X6" s="139"/>
    </row>
    <row r="7" spans="1:24" ht="18" customHeight="1" x14ac:dyDescent="0.15">
      <c r="A7" s="780"/>
      <c r="B7" s="170"/>
      <c r="C7" s="231"/>
      <c r="D7" s="240"/>
      <c r="E7" s="751"/>
      <c r="F7" s="745"/>
      <c r="G7" s="231"/>
      <c r="H7" s="519"/>
      <c r="I7" s="751"/>
      <c r="J7" s="744"/>
      <c r="K7" s="745"/>
      <c r="L7" s="734"/>
      <c r="M7" s="735"/>
      <c r="N7" s="237"/>
      <c r="O7" s="148"/>
      <c r="P7" s="231"/>
      <c r="Q7" s="245"/>
      <c r="R7" s="113"/>
      <c r="S7" s="734"/>
      <c r="T7" s="735"/>
      <c r="U7" s="240"/>
      <c r="V7" s="148"/>
      <c r="W7" s="231"/>
      <c r="X7" s="237"/>
    </row>
    <row r="8" spans="1:24" ht="18" customHeight="1" thickBot="1" x14ac:dyDescent="0.2">
      <c r="A8" s="780"/>
      <c r="B8" s="165"/>
      <c r="C8" s="232"/>
      <c r="D8" s="242"/>
      <c r="E8" s="764"/>
      <c r="F8" s="761"/>
      <c r="G8" s="232"/>
      <c r="H8" s="520"/>
      <c r="I8" s="758"/>
      <c r="J8" s="783"/>
      <c r="K8" s="759"/>
      <c r="L8" s="736"/>
      <c r="M8" s="737"/>
      <c r="N8" s="238"/>
      <c r="O8" s="166"/>
      <c r="P8" s="232"/>
      <c r="Q8" s="246"/>
      <c r="R8" s="141"/>
      <c r="S8" s="736"/>
      <c r="T8" s="737"/>
      <c r="U8" s="242"/>
      <c r="V8" s="149"/>
      <c r="W8" s="232"/>
      <c r="X8" s="238"/>
    </row>
    <row r="9" spans="1:24" s="163" customFormat="1" ht="18" customHeight="1" thickTop="1" x14ac:dyDescent="0.15">
      <c r="A9" s="482">
        <f>SUM(C9+G9+L9+P9+S9+W9)</f>
        <v>6130</v>
      </c>
      <c r="B9" s="483" t="s">
        <v>9</v>
      </c>
      <c r="C9" s="454">
        <f>SUM(C6:C8)</f>
        <v>4520</v>
      </c>
      <c r="D9" s="462">
        <f>SUM(D6:D8)</f>
        <v>0</v>
      </c>
      <c r="E9" s="754" t="s">
        <v>9</v>
      </c>
      <c r="F9" s="755"/>
      <c r="G9" s="454">
        <f>SUM(G6:G8)</f>
        <v>800</v>
      </c>
      <c r="H9" s="460">
        <f>SUM(H6:H8)</f>
        <v>0</v>
      </c>
      <c r="I9" s="757" t="s">
        <v>9</v>
      </c>
      <c r="J9" s="757"/>
      <c r="K9" s="755"/>
      <c r="L9" s="738">
        <f>SUM(L6:L8)</f>
        <v>550</v>
      </c>
      <c r="M9" s="739"/>
      <c r="N9" s="462">
        <f>SUM(N6:N8)</f>
        <v>0</v>
      </c>
      <c r="O9" s="484" t="s">
        <v>9</v>
      </c>
      <c r="P9" s="454">
        <f>SUM(P6:P8)</f>
        <v>60</v>
      </c>
      <c r="Q9" s="460">
        <f>SUM(Q6:Q8)</f>
        <v>0</v>
      </c>
      <c r="R9" s="483" t="s">
        <v>9</v>
      </c>
      <c r="S9" s="738">
        <f>SUM(S6:S8)</f>
        <v>10</v>
      </c>
      <c r="T9" s="739"/>
      <c r="U9" s="462">
        <f>SUM(U6:U8)</f>
        <v>0</v>
      </c>
      <c r="V9" s="484" t="s">
        <v>9</v>
      </c>
      <c r="W9" s="454">
        <f>SUM(W6:W8)</f>
        <v>190</v>
      </c>
      <c r="X9" s="462">
        <f>SUM(X6:X8)</f>
        <v>0</v>
      </c>
    </row>
    <row r="10" spans="1:24" ht="18" customHeight="1" x14ac:dyDescent="0.15">
      <c r="A10" s="770" t="s">
        <v>0</v>
      </c>
      <c r="B10" s="140" t="s">
        <v>21</v>
      </c>
      <c r="C10" s="230">
        <v>4230</v>
      </c>
      <c r="D10" s="139"/>
      <c r="E10" s="752" t="s">
        <v>97</v>
      </c>
      <c r="F10" s="753"/>
      <c r="G10" s="230">
        <v>600</v>
      </c>
      <c r="H10" s="244"/>
      <c r="I10" s="756" t="s">
        <v>201</v>
      </c>
      <c r="J10" s="756"/>
      <c r="K10" s="753"/>
      <c r="L10" s="740">
        <v>650</v>
      </c>
      <c r="M10" s="741"/>
      <c r="N10" s="139"/>
      <c r="O10" s="147" t="s">
        <v>200</v>
      </c>
      <c r="P10" s="230">
        <v>30</v>
      </c>
      <c r="Q10" s="136"/>
      <c r="R10" s="140" t="s">
        <v>98</v>
      </c>
      <c r="S10" s="740">
        <v>30</v>
      </c>
      <c r="T10" s="741"/>
      <c r="U10" s="139"/>
      <c r="V10" s="147" t="s">
        <v>200</v>
      </c>
      <c r="W10" s="230">
        <v>180</v>
      </c>
      <c r="X10" s="139"/>
    </row>
    <row r="11" spans="1:24" ht="18" customHeight="1" x14ac:dyDescent="0.15">
      <c r="A11" s="770"/>
      <c r="B11" s="113" t="s">
        <v>22</v>
      </c>
      <c r="C11" s="249" t="s">
        <v>496</v>
      </c>
      <c r="D11" s="240"/>
      <c r="E11" s="751"/>
      <c r="F11" s="745"/>
      <c r="G11" s="231"/>
      <c r="H11" s="519"/>
      <c r="I11" s="744"/>
      <c r="J11" s="744"/>
      <c r="K11" s="745"/>
      <c r="L11" s="734"/>
      <c r="M11" s="735"/>
      <c r="N11" s="237"/>
      <c r="O11" s="148"/>
      <c r="P11" s="231"/>
      <c r="Q11" s="245"/>
      <c r="R11" s="113"/>
      <c r="S11" s="734"/>
      <c r="T11" s="735"/>
      <c r="U11" s="240"/>
      <c r="V11" s="148"/>
      <c r="W11" s="231"/>
      <c r="X11" s="240"/>
    </row>
    <row r="12" spans="1:24" ht="18" customHeight="1" x14ac:dyDescent="0.15">
      <c r="A12" s="770"/>
      <c r="B12" s="113"/>
      <c r="C12" s="445"/>
      <c r="D12" s="240"/>
      <c r="E12" s="751"/>
      <c r="F12" s="745"/>
      <c r="G12" s="231"/>
      <c r="H12" s="519"/>
      <c r="I12" s="744"/>
      <c r="J12" s="744"/>
      <c r="K12" s="745"/>
      <c r="L12" s="734"/>
      <c r="M12" s="735"/>
      <c r="N12" s="237"/>
      <c r="O12" s="148"/>
      <c r="P12" s="231"/>
      <c r="Q12" s="245"/>
      <c r="R12" s="113"/>
      <c r="S12" s="734"/>
      <c r="T12" s="735"/>
      <c r="U12" s="237"/>
      <c r="V12" s="148"/>
      <c r="W12" s="231"/>
      <c r="X12" s="240"/>
    </row>
    <row r="13" spans="1:24" ht="18" customHeight="1" x14ac:dyDescent="0.15">
      <c r="A13" s="770"/>
      <c r="B13" s="113" t="s">
        <v>366</v>
      </c>
      <c r="C13" s="232" t="s">
        <v>583</v>
      </c>
      <c r="D13" s="240"/>
      <c r="E13" s="751" t="s">
        <v>94</v>
      </c>
      <c r="F13" s="745"/>
      <c r="G13" s="231">
        <v>50</v>
      </c>
      <c r="H13" s="129"/>
      <c r="I13" s="744" t="s">
        <v>202</v>
      </c>
      <c r="J13" s="744"/>
      <c r="K13" s="745"/>
      <c r="L13" s="742" t="s">
        <v>583</v>
      </c>
      <c r="M13" s="743"/>
      <c r="N13" s="240"/>
      <c r="O13" s="148"/>
      <c r="P13" s="231"/>
      <c r="Q13" s="245"/>
      <c r="R13" s="113"/>
      <c r="S13" s="734"/>
      <c r="T13" s="735"/>
      <c r="U13" s="237"/>
      <c r="V13" s="148" t="s">
        <v>202</v>
      </c>
      <c r="W13" s="249" t="s">
        <v>637</v>
      </c>
      <c r="X13" s="240"/>
    </row>
    <row r="14" spans="1:24" ht="18" customHeight="1" x14ac:dyDescent="0.15">
      <c r="A14" s="770"/>
      <c r="B14" s="113" t="s">
        <v>367</v>
      </c>
      <c r="C14" s="231">
        <v>230</v>
      </c>
      <c r="D14" s="133"/>
      <c r="E14" s="751"/>
      <c r="F14" s="745"/>
      <c r="G14" s="231"/>
      <c r="H14" s="519"/>
      <c r="I14" s="744" t="s">
        <v>203</v>
      </c>
      <c r="J14" s="744"/>
      <c r="K14" s="745"/>
      <c r="L14" s="734">
        <v>20</v>
      </c>
      <c r="M14" s="735"/>
      <c r="N14" s="133"/>
      <c r="O14" s="148"/>
      <c r="P14" s="231"/>
      <c r="Q14" s="245"/>
      <c r="R14" s="113"/>
      <c r="S14" s="734"/>
      <c r="T14" s="735"/>
      <c r="U14" s="237"/>
      <c r="V14" s="148" t="s">
        <v>203</v>
      </c>
      <c r="W14" s="231">
        <v>10</v>
      </c>
      <c r="X14" s="133"/>
    </row>
    <row r="15" spans="1:24" ht="18" customHeight="1" x14ac:dyDescent="0.15">
      <c r="A15" s="770"/>
      <c r="B15" s="113" t="s">
        <v>368</v>
      </c>
      <c r="C15" s="231">
        <v>1040</v>
      </c>
      <c r="D15" s="133"/>
      <c r="E15" s="751" t="s">
        <v>95</v>
      </c>
      <c r="F15" s="745"/>
      <c r="G15" s="231">
        <v>10</v>
      </c>
      <c r="H15" s="129"/>
      <c r="I15" s="744" t="s">
        <v>204</v>
      </c>
      <c r="J15" s="744"/>
      <c r="K15" s="745"/>
      <c r="L15" s="734">
        <v>40</v>
      </c>
      <c r="M15" s="735"/>
      <c r="N15" s="133"/>
      <c r="O15" s="148"/>
      <c r="P15" s="231"/>
      <c r="Q15" s="245"/>
      <c r="R15" s="113"/>
      <c r="S15" s="734"/>
      <c r="T15" s="735"/>
      <c r="U15" s="237"/>
      <c r="V15" s="148" t="s">
        <v>204</v>
      </c>
      <c r="W15" s="231">
        <v>20</v>
      </c>
      <c r="X15" s="133"/>
    </row>
    <row r="16" spans="1:24" ht="18" customHeight="1" thickBot="1" x14ac:dyDescent="0.2">
      <c r="A16" s="770"/>
      <c r="B16" s="141" t="s">
        <v>91</v>
      </c>
      <c r="C16" s="232" t="s">
        <v>583</v>
      </c>
      <c r="D16" s="240"/>
      <c r="E16" s="758" t="s">
        <v>96</v>
      </c>
      <c r="F16" s="759"/>
      <c r="G16" s="232" t="s">
        <v>583</v>
      </c>
      <c r="H16" s="520"/>
      <c r="I16" s="760"/>
      <c r="J16" s="760"/>
      <c r="K16" s="761"/>
      <c r="L16" s="736"/>
      <c r="M16" s="737"/>
      <c r="N16" s="238"/>
      <c r="O16" s="149"/>
      <c r="P16" s="232"/>
      <c r="Q16" s="246"/>
      <c r="R16" s="141"/>
      <c r="S16" s="736"/>
      <c r="T16" s="737"/>
      <c r="U16" s="238"/>
      <c r="V16" s="149"/>
      <c r="W16" s="232"/>
      <c r="X16" s="242"/>
    </row>
    <row r="17" spans="1:24" s="163" customFormat="1" ht="18" customHeight="1" thickTop="1" x14ac:dyDescent="0.15">
      <c r="A17" s="482">
        <f>SUM(C17+G17+L17+P17+S17+W17)</f>
        <v>7140</v>
      </c>
      <c r="B17" s="483" t="s">
        <v>9</v>
      </c>
      <c r="C17" s="454">
        <f>SUM(C10:C16)</f>
        <v>5500</v>
      </c>
      <c r="D17" s="462">
        <f>SUM(D10:D16)</f>
        <v>0</v>
      </c>
      <c r="E17" s="754" t="s">
        <v>9</v>
      </c>
      <c r="F17" s="755"/>
      <c r="G17" s="454">
        <f>SUM(G10:G16)</f>
        <v>660</v>
      </c>
      <c r="H17" s="460">
        <f>SUM(H10:H16)</f>
        <v>0</v>
      </c>
      <c r="I17" s="757" t="s">
        <v>9</v>
      </c>
      <c r="J17" s="757"/>
      <c r="K17" s="755"/>
      <c r="L17" s="738">
        <f>SUM(L10:L15)</f>
        <v>710</v>
      </c>
      <c r="M17" s="739"/>
      <c r="N17" s="462">
        <f>SUM(N10:N16)</f>
        <v>0</v>
      </c>
      <c r="O17" s="484" t="s">
        <v>9</v>
      </c>
      <c r="P17" s="454">
        <f>SUM(P10:P12)</f>
        <v>30</v>
      </c>
      <c r="Q17" s="460">
        <f>SUM(Q10:Q12)</f>
        <v>0</v>
      </c>
      <c r="R17" s="483" t="s">
        <v>9</v>
      </c>
      <c r="S17" s="738">
        <f>SUM(S10:S12)</f>
        <v>30</v>
      </c>
      <c r="T17" s="739"/>
      <c r="U17" s="462">
        <f>SUM(U10:U12)</f>
        <v>0</v>
      </c>
      <c r="V17" s="484" t="s">
        <v>9</v>
      </c>
      <c r="W17" s="454">
        <f>SUM(W10:W15)</f>
        <v>210</v>
      </c>
      <c r="X17" s="462">
        <f>SUM(X10:X16)</f>
        <v>0</v>
      </c>
    </row>
    <row r="18" spans="1:24" ht="18" customHeight="1" x14ac:dyDescent="0.15">
      <c r="A18" s="775" t="s">
        <v>1</v>
      </c>
      <c r="B18" s="140" t="s">
        <v>199</v>
      </c>
      <c r="C18" s="230">
        <v>110</v>
      </c>
      <c r="D18" s="139"/>
      <c r="E18" s="752"/>
      <c r="F18" s="753"/>
      <c r="G18" s="230"/>
      <c r="H18" s="521"/>
      <c r="I18" s="756" t="s">
        <v>182</v>
      </c>
      <c r="J18" s="756"/>
      <c r="K18" s="753"/>
      <c r="L18" s="740">
        <v>10</v>
      </c>
      <c r="M18" s="741"/>
      <c r="N18" s="139"/>
      <c r="O18" s="168"/>
      <c r="P18" s="247"/>
      <c r="Q18" s="248"/>
      <c r="R18" s="169"/>
      <c r="S18" s="749"/>
      <c r="T18" s="750"/>
      <c r="U18" s="255"/>
      <c r="V18" s="168"/>
      <c r="W18" s="247"/>
      <c r="X18" s="255"/>
    </row>
    <row r="19" spans="1:24" ht="18" customHeight="1" x14ac:dyDescent="0.15">
      <c r="A19" s="776"/>
      <c r="B19" s="113" t="s">
        <v>188</v>
      </c>
      <c r="C19" s="231">
        <v>2180</v>
      </c>
      <c r="D19" s="133"/>
      <c r="E19" s="751" t="s">
        <v>188</v>
      </c>
      <c r="F19" s="745"/>
      <c r="G19" s="231">
        <v>740</v>
      </c>
      <c r="H19" s="129"/>
      <c r="I19" s="746" t="s">
        <v>528</v>
      </c>
      <c r="J19" s="744"/>
      <c r="K19" s="745"/>
      <c r="L19" s="734">
        <v>190</v>
      </c>
      <c r="M19" s="735"/>
      <c r="N19" s="133"/>
      <c r="O19" s="148" t="s">
        <v>183</v>
      </c>
      <c r="P19" s="231">
        <v>60</v>
      </c>
      <c r="Q19" s="129"/>
      <c r="R19" s="113" t="s">
        <v>185</v>
      </c>
      <c r="S19" s="734">
        <v>20</v>
      </c>
      <c r="T19" s="735"/>
      <c r="U19" s="133"/>
      <c r="V19" s="574" t="s">
        <v>528</v>
      </c>
      <c r="W19" s="231">
        <v>50</v>
      </c>
      <c r="X19" s="133"/>
    </row>
    <row r="20" spans="1:24" ht="18" customHeight="1" x14ac:dyDescent="0.15">
      <c r="A20" s="776"/>
      <c r="B20" s="569" t="s">
        <v>527</v>
      </c>
      <c r="C20" s="231">
        <v>810</v>
      </c>
      <c r="D20" s="133"/>
      <c r="E20" s="751"/>
      <c r="F20" s="745"/>
      <c r="G20" s="231"/>
      <c r="H20" s="519"/>
      <c r="I20" s="746" t="s">
        <v>529</v>
      </c>
      <c r="J20" s="744"/>
      <c r="K20" s="745"/>
      <c r="L20" s="734">
        <v>100</v>
      </c>
      <c r="M20" s="735"/>
      <c r="N20" s="133"/>
      <c r="O20" s="148"/>
      <c r="P20" s="231"/>
      <c r="Q20" s="245"/>
      <c r="R20" s="113"/>
      <c r="S20" s="734"/>
      <c r="T20" s="735"/>
      <c r="U20" s="240"/>
      <c r="V20" s="574" t="s">
        <v>529</v>
      </c>
      <c r="W20" s="231">
        <v>40</v>
      </c>
      <c r="X20" s="133"/>
    </row>
    <row r="21" spans="1:24" ht="18" customHeight="1" x14ac:dyDescent="0.15">
      <c r="A21" s="776"/>
      <c r="B21" s="113" t="s">
        <v>184</v>
      </c>
      <c r="C21" s="231">
        <v>4230</v>
      </c>
      <c r="D21" s="133"/>
      <c r="E21" s="751" t="s">
        <v>369</v>
      </c>
      <c r="F21" s="745"/>
      <c r="G21" s="231">
        <v>700</v>
      </c>
      <c r="H21" s="129"/>
      <c r="I21" s="744" t="s">
        <v>181</v>
      </c>
      <c r="J21" s="744"/>
      <c r="K21" s="745"/>
      <c r="L21" s="668">
        <v>750</v>
      </c>
      <c r="M21" s="669"/>
      <c r="N21" s="133"/>
      <c r="O21" s="148" t="s">
        <v>187</v>
      </c>
      <c r="P21" s="231">
        <v>90</v>
      </c>
      <c r="Q21" s="129"/>
      <c r="R21" s="113" t="s">
        <v>186</v>
      </c>
      <c r="S21" s="734">
        <v>40</v>
      </c>
      <c r="T21" s="735"/>
      <c r="U21" s="133"/>
      <c r="V21" s="148" t="s">
        <v>187</v>
      </c>
      <c r="W21" s="231">
        <v>190</v>
      </c>
      <c r="X21" s="133"/>
    </row>
    <row r="22" spans="1:24" ht="18" customHeight="1" x14ac:dyDescent="0.15">
      <c r="A22" s="776"/>
      <c r="B22" s="113" t="s">
        <v>198</v>
      </c>
      <c r="C22" s="249" t="s">
        <v>497</v>
      </c>
      <c r="D22" s="240"/>
      <c r="E22" s="781"/>
      <c r="F22" s="769"/>
      <c r="G22" s="231"/>
      <c r="H22" s="519"/>
      <c r="I22" s="768"/>
      <c r="J22" s="768"/>
      <c r="K22" s="769"/>
      <c r="L22" s="734"/>
      <c r="M22" s="735"/>
      <c r="N22" s="240"/>
      <c r="O22" s="167"/>
      <c r="P22" s="231"/>
      <c r="Q22" s="245"/>
      <c r="R22" s="170"/>
      <c r="S22" s="742"/>
      <c r="T22" s="743"/>
      <c r="U22" s="241"/>
      <c r="V22" s="167"/>
      <c r="W22" s="249"/>
      <c r="X22" s="241"/>
    </row>
    <row r="23" spans="1:24" ht="18" customHeight="1" thickBot="1" x14ac:dyDescent="0.2">
      <c r="A23" s="777"/>
      <c r="B23" s="141"/>
      <c r="C23" s="250"/>
      <c r="D23" s="240"/>
      <c r="E23" s="778" t="s">
        <v>23</v>
      </c>
      <c r="F23" s="774"/>
      <c r="G23" s="232" t="s">
        <v>497</v>
      </c>
      <c r="H23" s="520"/>
      <c r="I23" s="773" t="s">
        <v>23</v>
      </c>
      <c r="J23" s="773"/>
      <c r="K23" s="774"/>
      <c r="L23" s="736">
        <v>100</v>
      </c>
      <c r="M23" s="737"/>
      <c r="N23" s="228"/>
      <c r="O23" s="166" t="s">
        <v>405</v>
      </c>
      <c r="P23" s="232">
        <v>10</v>
      </c>
      <c r="Q23" s="132"/>
      <c r="R23" s="165"/>
      <c r="S23" s="771"/>
      <c r="T23" s="772"/>
      <c r="U23" s="256"/>
      <c r="V23" s="166"/>
      <c r="W23" s="250"/>
      <c r="X23" s="258"/>
    </row>
    <row r="24" spans="1:24" s="163" customFormat="1" ht="18" customHeight="1" thickTop="1" x14ac:dyDescent="0.15">
      <c r="A24" s="482">
        <f>SUM(C24+G24+L24+P24+S24+W24)</f>
        <v>10420</v>
      </c>
      <c r="B24" s="483" t="s">
        <v>9</v>
      </c>
      <c r="C24" s="454">
        <f>SUM(C18:C23)</f>
        <v>7330</v>
      </c>
      <c r="D24" s="462">
        <f>SUM(D18:D23)</f>
        <v>0</v>
      </c>
      <c r="E24" s="765" t="s">
        <v>9</v>
      </c>
      <c r="F24" s="766"/>
      <c r="G24" s="454">
        <f>SUM(G18:G23)</f>
        <v>1440</v>
      </c>
      <c r="H24" s="460">
        <f>SUM(H18:H23)</f>
        <v>0</v>
      </c>
      <c r="I24" s="757" t="s">
        <v>9</v>
      </c>
      <c r="J24" s="757"/>
      <c r="K24" s="755"/>
      <c r="L24" s="738">
        <f>SUM(L18:L23)</f>
        <v>1150</v>
      </c>
      <c r="M24" s="739"/>
      <c r="N24" s="462">
        <f>SUM(N18:N23)</f>
        <v>0</v>
      </c>
      <c r="O24" s="484" t="s">
        <v>9</v>
      </c>
      <c r="P24" s="454">
        <f>SUM(P18:P23)</f>
        <v>160</v>
      </c>
      <c r="Q24" s="460">
        <f>SUM(Q18:Q23)</f>
        <v>0</v>
      </c>
      <c r="R24" s="483" t="s">
        <v>9</v>
      </c>
      <c r="S24" s="738">
        <f>SUM(S18:S23)</f>
        <v>60</v>
      </c>
      <c r="T24" s="739"/>
      <c r="U24" s="462">
        <f>SUM(U18:U23)</f>
        <v>0</v>
      </c>
      <c r="V24" s="484" t="s">
        <v>9</v>
      </c>
      <c r="W24" s="454">
        <f>SUM(W18:W23)</f>
        <v>280</v>
      </c>
      <c r="X24" s="462">
        <f>SUM(X18:X23)</f>
        <v>0</v>
      </c>
    </row>
    <row r="25" spans="1:24" ht="18" customHeight="1" x14ac:dyDescent="0.15">
      <c r="A25" s="770" t="s">
        <v>26</v>
      </c>
      <c r="B25" s="140" t="s">
        <v>197</v>
      </c>
      <c r="C25" s="230">
        <v>700</v>
      </c>
      <c r="D25" s="139"/>
      <c r="E25" s="752"/>
      <c r="F25" s="753"/>
      <c r="G25" s="230"/>
      <c r="H25" s="522"/>
      <c r="I25" s="756" t="s">
        <v>189</v>
      </c>
      <c r="J25" s="756"/>
      <c r="K25" s="753"/>
      <c r="L25" s="740">
        <v>60</v>
      </c>
      <c r="M25" s="741"/>
      <c r="N25" s="139"/>
      <c r="O25" s="69"/>
      <c r="P25" s="230"/>
      <c r="Q25" s="251"/>
      <c r="R25" s="67"/>
      <c r="S25" s="740"/>
      <c r="T25" s="741"/>
      <c r="U25" s="257"/>
      <c r="V25" s="147" t="s">
        <v>192</v>
      </c>
      <c r="W25" s="230">
        <v>20</v>
      </c>
      <c r="X25" s="139"/>
    </row>
    <row r="26" spans="1:24" ht="18" customHeight="1" x14ac:dyDescent="0.15">
      <c r="A26" s="770"/>
      <c r="B26" s="113" t="s">
        <v>24</v>
      </c>
      <c r="C26" s="231">
        <v>190</v>
      </c>
      <c r="D26" s="133"/>
      <c r="E26" s="751"/>
      <c r="F26" s="745"/>
      <c r="G26" s="231"/>
      <c r="H26" s="518"/>
      <c r="I26" s="744"/>
      <c r="J26" s="744"/>
      <c r="K26" s="745"/>
      <c r="L26" s="734"/>
      <c r="M26" s="735"/>
      <c r="N26" s="240"/>
      <c r="O26" s="70"/>
      <c r="P26" s="231"/>
      <c r="Q26" s="252"/>
      <c r="R26" s="68"/>
      <c r="S26" s="734"/>
      <c r="T26" s="735"/>
      <c r="U26" s="226"/>
      <c r="V26" s="148"/>
      <c r="W26" s="231"/>
      <c r="X26" s="259"/>
    </row>
    <row r="27" spans="1:24" ht="18" customHeight="1" x14ac:dyDescent="0.15">
      <c r="A27" s="770"/>
      <c r="B27" s="113" t="s">
        <v>25</v>
      </c>
      <c r="C27" s="231">
        <v>130</v>
      </c>
      <c r="D27" s="133"/>
      <c r="E27" s="751"/>
      <c r="F27" s="745"/>
      <c r="G27" s="231"/>
      <c r="H27" s="518"/>
      <c r="I27" s="744"/>
      <c r="J27" s="744"/>
      <c r="K27" s="745"/>
      <c r="L27" s="734"/>
      <c r="M27" s="735"/>
      <c r="N27" s="240"/>
      <c r="O27" s="70"/>
      <c r="P27" s="231"/>
      <c r="Q27" s="252"/>
      <c r="R27" s="68"/>
      <c r="S27" s="734"/>
      <c r="T27" s="735"/>
      <c r="U27" s="226"/>
      <c r="V27" s="148"/>
      <c r="W27" s="231"/>
      <c r="X27" s="259"/>
    </row>
    <row r="28" spans="1:24" ht="18" customHeight="1" x14ac:dyDescent="0.15">
      <c r="A28" s="770"/>
      <c r="B28" s="113" t="s">
        <v>196</v>
      </c>
      <c r="C28" s="231">
        <v>80</v>
      </c>
      <c r="D28" s="133"/>
      <c r="E28" s="751" t="s">
        <v>193</v>
      </c>
      <c r="F28" s="745"/>
      <c r="G28" s="231">
        <v>20</v>
      </c>
      <c r="H28" s="129"/>
      <c r="I28" s="744" t="s">
        <v>190</v>
      </c>
      <c r="J28" s="744"/>
      <c r="K28" s="745"/>
      <c r="L28" s="742" t="s">
        <v>468</v>
      </c>
      <c r="M28" s="743"/>
      <c r="N28" s="240"/>
      <c r="O28" s="70"/>
      <c r="P28" s="231"/>
      <c r="Q28" s="252"/>
      <c r="R28" s="68"/>
      <c r="S28" s="734"/>
      <c r="T28" s="735"/>
      <c r="U28" s="226"/>
      <c r="V28" s="148"/>
      <c r="W28" s="231"/>
      <c r="X28" s="259"/>
    </row>
    <row r="29" spans="1:24" ht="18" customHeight="1" x14ac:dyDescent="0.15">
      <c r="A29" s="770"/>
      <c r="B29" s="113" t="s">
        <v>195</v>
      </c>
      <c r="C29" s="231">
        <v>270</v>
      </c>
      <c r="D29" s="133"/>
      <c r="E29" s="751"/>
      <c r="F29" s="745"/>
      <c r="G29" s="231"/>
      <c r="H29" s="519"/>
      <c r="I29" s="744" t="s">
        <v>191</v>
      </c>
      <c r="J29" s="744"/>
      <c r="K29" s="745"/>
      <c r="L29" s="734">
        <v>10</v>
      </c>
      <c r="M29" s="735"/>
      <c r="N29" s="133"/>
      <c r="O29" s="70"/>
      <c r="P29" s="231"/>
      <c r="Q29" s="252"/>
      <c r="R29" s="68"/>
      <c r="S29" s="734"/>
      <c r="T29" s="735"/>
      <c r="U29" s="226"/>
      <c r="V29" s="148"/>
      <c r="W29" s="231"/>
      <c r="X29" s="259"/>
    </row>
    <row r="30" spans="1:24" ht="18" customHeight="1" thickBot="1" x14ac:dyDescent="0.2">
      <c r="A30" s="770"/>
      <c r="B30" s="141" t="s">
        <v>194</v>
      </c>
      <c r="C30" s="249" t="s">
        <v>553</v>
      </c>
      <c r="D30" s="240"/>
      <c r="E30" s="764"/>
      <c r="F30" s="761"/>
      <c r="G30" s="232"/>
      <c r="H30" s="520"/>
      <c r="I30" s="760"/>
      <c r="J30" s="760"/>
      <c r="K30" s="761"/>
      <c r="L30" s="736"/>
      <c r="M30" s="737"/>
      <c r="N30" s="242"/>
      <c r="O30" s="78"/>
      <c r="P30" s="232"/>
      <c r="Q30" s="253"/>
      <c r="R30" s="79"/>
      <c r="S30" s="736"/>
      <c r="T30" s="737"/>
      <c r="U30" s="227"/>
      <c r="V30" s="149"/>
      <c r="W30" s="232"/>
      <c r="X30" s="234"/>
    </row>
    <row r="31" spans="1:24" s="163" customFormat="1" ht="18" customHeight="1" thickTop="1" x14ac:dyDescent="0.15">
      <c r="A31" s="482">
        <f>SUM(C31+G31+L31+P31+S31+W31)</f>
        <v>1480</v>
      </c>
      <c r="B31" s="483" t="s">
        <v>9</v>
      </c>
      <c r="C31" s="454">
        <f>SUM(C25:C30,C44)</f>
        <v>1370</v>
      </c>
      <c r="D31" s="462">
        <f>SUM(D25:D30,D44)</f>
        <v>0</v>
      </c>
      <c r="E31" s="754" t="s">
        <v>9</v>
      </c>
      <c r="F31" s="755"/>
      <c r="G31" s="454">
        <f>SUM(G25:G30)</f>
        <v>20</v>
      </c>
      <c r="H31" s="460">
        <f>SUM(H25:H30)</f>
        <v>0</v>
      </c>
      <c r="I31" s="757" t="s">
        <v>9</v>
      </c>
      <c r="J31" s="757"/>
      <c r="K31" s="755"/>
      <c r="L31" s="738">
        <f>SUM(L25:L30)</f>
        <v>70</v>
      </c>
      <c r="M31" s="739"/>
      <c r="N31" s="462">
        <f>SUM(N25:N30)</f>
        <v>0</v>
      </c>
      <c r="O31" s="484"/>
      <c r="P31" s="454"/>
      <c r="Q31" s="476"/>
      <c r="R31" s="483"/>
      <c r="S31" s="738">
        <f>SUM(S25:S30)</f>
        <v>0</v>
      </c>
      <c r="T31" s="739"/>
      <c r="U31" s="485">
        <f>SUM(U25:U30)</f>
        <v>0</v>
      </c>
      <c r="V31" s="484" t="s">
        <v>9</v>
      </c>
      <c r="W31" s="454">
        <f>SUM(W25:W30)</f>
        <v>20</v>
      </c>
      <c r="X31" s="462">
        <f>SUM(X25:X30)</f>
        <v>0</v>
      </c>
    </row>
    <row r="32" spans="1:24" ht="18" customHeight="1" x14ac:dyDescent="0.15">
      <c r="A32" s="427"/>
      <c r="B32" s="428"/>
      <c r="C32" s="322"/>
      <c r="D32" s="429"/>
      <c r="E32" s="430"/>
      <c r="F32" s="428"/>
      <c r="G32" s="322"/>
      <c r="H32" s="381"/>
      <c r="I32" s="428"/>
      <c r="J32" s="428"/>
      <c r="K32" s="428"/>
      <c r="L32" s="364"/>
      <c r="M32" s="418"/>
      <c r="N32" s="429"/>
      <c r="O32" s="430"/>
      <c r="P32" s="322"/>
      <c r="Q32" s="431"/>
      <c r="R32" s="428"/>
      <c r="S32" s="364"/>
      <c r="T32" s="418"/>
      <c r="U32" s="429"/>
      <c r="V32" s="430"/>
      <c r="W32" s="322"/>
      <c r="X32" s="429"/>
    </row>
    <row r="33" spans="1:24" ht="18" customHeight="1" x14ac:dyDescent="0.15">
      <c r="A33" s="94"/>
      <c r="B33" s="604"/>
      <c r="C33" s="361"/>
      <c r="D33" s="605"/>
      <c r="E33" s="606"/>
      <c r="F33" s="604"/>
      <c r="G33" s="361"/>
      <c r="H33" s="607"/>
      <c r="I33" s="604"/>
      <c r="J33" s="604"/>
      <c r="K33" s="604"/>
      <c r="L33" s="608"/>
      <c r="M33" s="609"/>
      <c r="N33" s="605"/>
      <c r="O33" s="606"/>
      <c r="P33" s="361"/>
      <c r="Q33" s="610"/>
      <c r="R33" s="604"/>
      <c r="S33" s="608"/>
      <c r="T33" s="609"/>
      <c r="U33" s="605"/>
      <c r="V33" s="606"/>
      <c r="W33" s="361"/>
      <c r="X33" s="605"/>
    </row>
    <row r="34" spans="1:24" ht="18" customHeight="1" x14ac:dyDescent="0.15">
      <c r="A34" s="94"/>
      <c r="B34" s="604"/>
      <c r="C34" s="361"/>
      <c r="D34" s="605"/>
      <c r="E34" s="606"/>
      <c r="F34" s="604"/>
      <c r="G34" s="361"/>
      <c r="H34" s="607"/>
      <c r="I34" s="604"/>
      <c r="J34" s="604"/>
      <c r="K34" s="604"/>
      <c r="L34" s="608"/>
      <c r="M34" s="609"/>
      <c r="N34" s="605"/>
      <c r="O34" s="606"/>
      <c r="P34" s="361"/>
      <c r="Q34" s="610"/>
      <c r="R34" s="604"/>
      <c r="S34" s="608"/>
      <c r="T34" s="609"/>
      <c r="U34" s="605"/>
      <c r="V34" s="606"/>
      <c r="W34" s="361"/>
      <c r="X34" s="605"/>
    </row>
    <row r="35" spans="1:24" ht="18" customHeight="1" x14ac:dyDescent="0.15">
      <c r="A35" s="94"/>
      <c r="B35" s="604"/>
      <c r="C35" s="361"/>
      <c r="D35" s="605"/>
      <c r="E35" s="606"/>
      <c r="F35" s="604"/>
      <c r="G35" s="361"/>
      <c r="H35" s="607"/>
      <c r="I35" s="604"/>
      <c r="J35" s="604"/>
      <c r="K35" s="604"/>
      <c r="L35" s="608"/>
      <c r="M35" s="609"/>
      <c r="N35" s="605"/>
      <c r="O35" s="606"/>
      <c r="P35" s="361"/>
      <c r="Q35" s="610"/>
      <c r="R35" s="604"/>
      <c r="S35" s="608"/>
      <c r="T35" s="609"/>
      <c r="U35" s="605"/>
      <c r="V35" s="606"/>
      <c r="W35" s="361"/>
      <c r="X35" s="605"/>
    </row>
    <row r="36" spans="1:24" ht="18" customHeight="1" x14ac:dyDescent="0.15">
      <c r="A36" s="94"/>
      <c r="B36" s="604"/>
      <c r="C36" s="361"/>
      <c r="D36" s="605"/>
      <c r="E36" s="606"/>
      <c r="F36" s="604"/>
      <c r="G36" s="361"/>
      <c r="H36" s="607"/>
      <c r="I36" s="604"/>
      <c r="J36" s="604"/>
      <c r="K36" s="604"/>
      <c r="L36" s="608"/>
      <c r="M36" s="609"/>
      <c r="N36" s="605"/>
      <c r="O36" s="606"/>
      <c r="P36" s="361"/>
      <c r="Q36" s="610"/>
      <c r="R36" s="604"/>
      <c r="S36" s="608"/>
      <c r="T36" s="609"/>
      <c r="U36" s="605"/>
      <c r="V36" s="606"/>
      <c r="W36" s="361"/>
      <c r="X36" s="605"/>
    </row>
    <row r="37" spans="1:24" ht="18" customHeight="1" x14ac:dyDescent="0.15">
      <c r="A37" s="94"/>
      <c r="B37" s="604"/>
      <c r="C37" s="361"/>
      <c r="D37" s="605"/>
      <c r="E37" s="606"/>
      <c r="F37" s="604"/>
      <c r="G37" s="361"/>
      <c r="H37" s="607"/>
      <c r="I37" s="604"/>
      <c r="J37" s="604"/>
      <c r="K37" s="604"/>
      <c r="L37" s="608"/>
      <c r="M37" s="609"/>
      <c r="N37" s="605"/>
      <c r="O37" s="606"/>
      <c r="P37" s="361"/>
      <c r="Q37" s="610"/>
      <c r="R37" s="604"/>
      <c r="S37" s="608"/>
      <c r="T37" s="609"/>
      <c r="U37" s="605"/>
      <c r="V37" s="606"/>
      <c r="W37" s="361"/>
      <c r="X37" s="605"/>
    </row>
    <row r="38" spans="1:24" ht="18" customHeight="1" x14ac:dyDescent="0.15">
      <c r="A38" s="94"/>
      <c r="B38" s="604"/>
      <c r="C38" s="361"/>
      <c r="D38" s="605"/>
      <c r="E38" s="606"/>
      <c r="F38" s="604"/>
      <c r="G38" s="361"/>
      <c r="H38" s="607"/>
      <c r="I38" s="604"/>
      <c r="J38" s="604"/>
      <c r="K38" s="604"/>
      <c r="L38" s="608"/>
      <c r="M38" s="609"/>
      <c r="N38" s="605"/>
      <c r="O38" s="606"/>
      <c r="P38" s="361"/>
      <c r="Q38" s="610"/>
      <c r="R38" s="604"/>
      <c r="S38" s="608"/>
      <c r="T38" s="609"/>
      <c r="U38" s="605"/>
      <c r="V38" s="606"/>
      <c r="W38" s="361"/>
      <c r="X38" s="605"/>
    </row>
    <row r="39" spans="1:24" ht="18" customHeight="1" x14ac:dyDescent="0.15">
      <c r="A39" s="94"/>
      <c r="B39" s="604"/>
      <c r="C39" s="361"/>
      <c r="D39" s="605"/>
      <c r="E39" s="606"/>
      <c r="F39" s="604"/>
      <c r="G39" s="361"/>
      <c r="H39" s="607"/>
      <c r="I39" s="604"/>
      <c r="J39" s="604"/>
      <c r="K39" s="604"/>
      <c r="L39" s="608"/>
      <c r="M39" s="609"/>
      <c r="N39" s="605"/>
      <c r="O39" s="606"/>
      <c r="P39" s="361"/>
      <c r="Q39" s="610"/>
      <c r="R39" s="604"/>
      <c r="S39" s="608"/>
      <c r="T39" s="609"/>
      <c r="U39" s="605"/>
      <c r="V39" s="606"/>
      <c r="W39" s="361"/>
      <c r="X39" s="605"/>
    </row>
    <row r="40" spans="1:24" ht="18" customHeight="1" x14ac:dyDescent="0.15">
      <c r="A40" s="94"/>
      <c r="B40" s="604"/>
      <c r="C40" s="361"/>
      <c r="D40" s="605"/>
      <c r="E40" s="606"/>
      <c r="F40" s="604"/>
      <c r="G40" s="361"/>
      <c r="H40" s="607"/>
      <c r="I40" s="604"/>
      <c r="J40" s="604"/>
      <c r="K40" s="604"/>
      <c r="L40" s="608"/>
      <c r="M40" s="609"/>
      <c r="N40" s="605"/>
      <c r="O40" s="606"/>
      <c r="P40" s="361"/>
      <c r="Q40" s="610"/>
      <c r="R40" s="604"/>
      <c r="S40" s="608"/>
      <c r="T40" s="609"/>
      <c r="U40" s="605"/>
      <c r="V40" s="606"/>
      <c r="W40" s="361"/>
      <c r="X40" s="605"/>
    </row>
    <row r="41" spans="1:24" ht="18" customHeight="1" x14ac:dyDescent="0.15">
      <c r="A41" s="439"/>
      <c r="B41" s="432"/>
      <c r="C41" s="316"/>
      <c r="D41" s="348"/>
      <c r="E41" s="606"/>
      <c r="F41" s="604"/>
      <c r="G41" s="361"/>
      <c r="H41" s="607"/>
      <c r="I41" s="604"/>
      <c r="J41" s="604"/>
      <c r="K41" s="604"/>
      <c r="L41" s="608"/>
      <c r="M41" s="609"/>
      <c r="N41" s="605"/>
      <c r="O41" s="606"/>
      <c r="P41" s="361"/>
      <c r="Q41" s="610"/>
      <c r="R41" s="604"/>
      <c r="S41" s="608"/>
      <c r="T41" s="609"/>
      <c r="U41" s="605"/>
      <c r="V41" s="606"/>
      <c r="W41" s="361"/>
      <c r="X41" s="605"/>
    </row>
    <row r="42" spans="1:24" ht="18" customHeight="1" x14ac:dyDescent="0.15">
      <c r="A42" s="94"/>
      <c r="B42" s="434"/>
      <c r="C42" s="297"/>
      <c r="D42" s="435"/>
      <c r="E42" s="436"/>
      <c r="F42" s="434"/>
      <c r="G42" s="297"/>
      <c r="H42" s="382"/>
      <c r="I42" s="434"/>
      <c r="J42" s="434"/>
      <c r="K42" s="434"/>
      <c r="L42" s="344"/>
      <c r="M42" s="417"/>
      <c r="N42" s="435"/>
      <c r="O42" s="436"/>
      <c r="P42" s="297"/>
      <c r="Q42" s="437"/>
      <c r="R42" s="434"/>
      <c r="S42" s="344"/>
      <c r="T42" s="417"/>
      <c r="U42" s="435"/>
      <c r="V42" s="436"/>
      <c r="W42" s="297"/>
      <c r="X42" s="435"/>
    </row>
    <row r="43" spans="1:24" ht="18" customHeight="1" x14ac:dyDescent="0.15">
      <c r="A43" s="94"/>
      <c r="B43" s="434"/>
      <c r="C43" s="297"/>
      <c r="D43" s="435"/>
      <c r="E43" s="436"/>
      <c r="F43" s="434"/>
      <c r="G43" s="297"/>
      <c r="H43" s="382"/>
      <c r="I43" s="434"/>
      <c r="J43" s="434"/>
      <c r="K43" s="434"/>
      <c r="L43" s="344"/>
      <c r="M43" s="417"/>
      <c r="N43" s="435"/>
      <c r="O43" s="71"/>
      <c r="P43" s="297"/>
      <c r="Q43" s="437"/>
      <c r="R43" s="434"/>
      <c r="S43" s="344"/>
      <c r="T43" s="417"/>
      <c r="U43" s="435"/>
      <c r="V43" s="436"/>
      <c r="W43" s="297"/>
      <c r="X43" s="435"/>
    </row>
    <row r="44" spans="1:24" ht="18" customHeight="1" x14ac:dyDescent="0.15">
      <c r="A44" s="440" t="s">
        <v>20</v>
      </c>
      <c r="B44" s="432"/>
      <c r="C44" s="130"/>
      <c r="D44" s="441"/>
      <c r="E44" s="747"/>
      <c r="F44" s="748"/>
      <c r="G44" s="130"/>
      <c r="H44" s="523"/>
      <c r="I44" s="748"/>
      <c r="J44" s="748"/>
      <c r="K44" s="748"/>
      <c r="L44" s="668"/>
      <c r="M44" s="669"/>
      <c r="N44" s="416"/>
      <c r="O44" s="433"/>
      <c r="P44" s="130"/>
      <c r="Q44" s="438"/>
      <c r="R44" s="432"/>
      <c r="S44" s="668"/>
      <c r="T44" s="669"/>
      <c r="U44" s="416"/>
      <c r="V44" s="433"/>
      <c r="W44" s="130"/>
      <c r="X44" s="416"/>
    </row>
    <row r="45" spans="1:24" s="164" customFormat="1" ht="18" customHeight="1" x14ac:dyDescent="0.15">
      <c r="A45" s="235">
        <f>SUM(C45,G45,L45,P45,S45,W45)</f>
        <v>25170</v>
      </c>
      <c r="B45" s="225" t="s">
        <v>9</v>
      </c>
      <c r="C45" s="131">
        <f>SUM(C9,C17,C24,C31,C44)</f>
        <v>18720</v>
      </c>
      <c r="D45" s="234">
        <f>SUM(D9,D17,D24,D31,D44)</f>
        <v>0</v>
      </c>
      <c r="E45" s="762" t="s">
        <v>9</v>
      </c>
      <c r="F45" s="763"/>
      <c r="G45" s="131">
        <f>SUM(G9,G17,G24,G31)</f>
        <v>2920</v>
      </c>
      <c r="H45" s="254">
        <f>SUM(H9,H17,H24,H31)</f>
        <v>0</v>
      </c>
      <c r="I45" s="767" t="s">
        <v>9</v>
      </c>
      <c r="J45" s="767"/>
      <c r="K45" s="763"/>
      <c r="L45" s="678">
        <f>SUM(L9,L17,L24,L31)</f>
        <v>2480</v>
      </c>
      <c r="M45" s="679"/>
      <c r="N45" s="234">
        <f>SUM(N9,N17,N24,N31)</f>
        <v>0</v>
      </c>
      <c r="O45" s="265" t="s">
        <v>9</v>
      </c>
      <c r="P45" s="131">
        <f>SUM(P9,P17,P24)</f>
        <v>250</v>
      </c>
      <c r="Q45" s="254">
        <f>SUM(Q9,Q17,Q24)</f>
        <v>0</v>
      </c>
      <c r="R45" s="225" t="s">
        <v>9</v>
      </c>
      <c r="S45" s="678">
        <f>SUM(S9,S17,S24)</f>
        <v>100</v>
      </c>
      <c r="T45" s="679"/>
      <c r="U45" s="234">
        <f>SUM(U9,U17,U24)</f>
        <v>0</v>
      </c>
      <c r="V45" s="265" t="s">
        <v>9</v>
      </c>
      <c r="W45" s="131">
        <f>SUM(W9,W17,W24,W31)</f>
        <v>700</v>
      </c>
      <c r="X45" s="234">
        <f>SUM(X9,X17,X24,X31)</f>
        <v>0</v>
      </c>
    </row>
    <row r="46" spans="1:24" ht="15" customHeight="1" x14ac:dyDescent="0.15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676" t="str">
        <f>市郡別!P42</f>
        <v>2025年10月現在②</v>
      </c>
      <c r="X46" s="677"/>
    </row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</sheetData>
  <sheetProtection algorithmName="SHA-512" hashValue="LTCMQcjFpdgMdF/CVbAmVfSwxXcj1/buGSexOcirjegLV5bRtXgjoGj0FIK2CZ3LOxvkeneHiMJIcyYTC87WEA==" saltValue="EwAuF5H2byeG9qCtZKq6Sg==" spinCount="100000" sheet="1" selectLockedCells="1"/>
  <mergeCells count="139">
    <mergeCell ref="A10:A16"/>
    <mergeCell ref="A2:E2"/>
    <mergeCell ref="E22:F22"/>
    <mergeCell ref="S5:T5"/>
    <mergeCell ref="I5:K5"/>
    <mergeCell ref="E5:F5"/>
    <mergeCell ref="I7:K7"/>
    <mergeCell ref="E6:F6"/>
    <mergeCell ref="E7:F7"/>
    <mergeCell ref="L8:M8"/>
    <mergeCell ref="E9:F9"/>
    <mergeCell ref="S7:T7"/>
    <mergeCell ref="I8:K8"/>
    <mergeCell ref="I9:K9"/>
    <mergeCell ref="I13:K13"/>
    <mergeCell ref="I10:K10"/>
    <mergeCell ref="S10:T10"/>
    <mergeCell ref="S11:T11"/>
    <mergeCell ref="E8:F8"/>
    <mergeCell ref="L6:M6"/>
    <mergeCell ref="I6:K6"/>
    <mergeCell ref="L7:M7"/>
    <mergeCell ref="L10:M10"/>
    <mergeCell ref="S22:T22"/>
    <mergeCell ref="V4:X4"/>
    <mergeCell ref="S9:T9"/>
    <mergeCell ref="O1:S1"/>
    <mergeCell ref="B4:D4"/>
    <mergeCell ref="L5:M5"/>
    <mergeCell ref="R4:U4"/>
    <mergeCell ref="O4:Q4"/>
    <mergeCell ref="I4:N4"/>
    <mergeCell ref="E4:H4"/>
    <mergeCell ref="T1:X1"/>
    <mergeCell ref="F2:H2"/>
    <mergeCell ref="I2:L2"/>
    <mergeCell ref="M2:N2"/>
    <mergeCell ref="T2:X2"/>
    <mergeCell ref="F1:L1"/>
    <mergeCell ref="M1:N1"/>
    <mergeCell ref="O2:S2"/>
    <mergeCell ref="A1:E1"/>
    <mergeCell ref="S8:T8"/>
    <mergeCell ref="A6:A8"/>
    <mergeCell ref="L9:M9"/>
    <mergeCell ref="A4:A5"/>
    <mergeCell ref="S6:T6"/>
    <mergeCell ref="A25:A30"/>
    <mergeCell ref="S23:T23"/>
    <mergeCell ref="S24:T24"/>
    <mergeCell ref="E31:F31"/>
    <mergeCell ref="E28:F28"/>
    <mergeCell ref="L23:M23"/>
    <mergeCell ref="L24:M24"/>
    <mergeCell ref="S26:T26"/>
    <mergeCell ref="S27:T27"/>
    <mergeCell ref="E26:F26"/>
    <mergeCell ref="L28:M28"/>
    <mergeCell ref="I23:K23"/>
    <mergeCell ref="I24:K24"/>
    <mergeCell ref="S28:T28"/>
    <mergeCell ref="I28:K28"/>
    <mergeCell ref="I26:K26"/>
    <mergeCell ref="I27:K27"/>
    <mergeCell ref="L26:M26"/>
    <mergeCell ref="L27:M27"/>
    <mergeCell ref="A18:A23"/>
    <mergeCell ref="E23:F23"/>
    <mergeCell ref="E20:F20"/>
    <mergeCell ref="E21:F21"/>
    <mergeCell ref="I20:K20"/>
    <mergeCell ref="W46:X46"/>
    <mergeCell ref="S45:T45"/>
    <mergeCell ref="S29:T29"/>
    <mergeCell ref="S30:T30"/>
    <mergeCell ref="S31:T31"/>
    <mergeCell ref="S44:T44"/>
    <mergeCell ref="L45:M45"/>
    <mergeCell ref="L44:M44"/>
    <mergeCell ref="L29:M29"/>
    <mergeCell ref="E45:F45"/>
    <mergeCell ref="E29:F29"/>
    <mergeCell ref="E30:F30"/>
    <mergeCell ref="E27:F27"/>
    <mergeCell ref="E24:F24"/>
    <mergeCell ref="E19:F19"/>
    <mergeCell ref="S21:T21"/>
    <mergeCell ref="L19:M19"/>
    <mergeCell ref="L21:M21"/>
    <mergeCell ref="S19:T19"/>
    <mergeCell ref="S20:T20"/>
    <mergeCell ref="L20:M20"/>
    <mergeCell ref="I45:K45"/>
    <mergeCell ref="I29:K29"/>
    <mergeCell ref="I30:K30"/>
    <mergeCell ref="I31:K31"/>
    <mergeCell ref="L31:M31"/>
    <mergeCell ref="I25:K25"/>
    <mergeCell ref="L30:M30"/>
    <mergeCell ref="E25:F25"/>
    <mergeCell ref="S25:T25"/>
    <mergeCell ref="I22:K22"/>
    <mergeCell ref="I44:K44"/>
    <mergeCell ref="L25:M25"/>
    <mergeCell ref="E10:F10"/>
    <mergeCell ref="E17:F17"/>
    <mergeCell ref="E18:F18"/>
    <mergeCell ref="I18:K18"/>
    <mergeCell ref="I17:K17"/>
    <mergeCell ref="I14:K14"/>
    <mergeCell ref="I12:K12"/>
    <mergeCell ref="E16:F16"/>
    <mergeCell ref="I15:K15"/>
    <mergeCell ref="E11:F11"/>
    <mergeCell ref="E12:F12"/>
    <mergeCell ref="I11:K11"/>
    <mergeCell ref="I16:K16"/>
    <mergeCell ref="L22:M22"/>
    <mergeCell ref="I21:K21"/>
    <mergeCell ref="L12:M12"/>
    <mergeCell ref="I19:K19"/>
    <mergeCell ref="E44:F44"/>
    <mergeCell ref="S18:T18"/>
    <mergeCell ref="S12:T12"/>
    <mergeCell ref="S13:T13"/>
    <mergeCell ref="L17:M17"/>
    <mergeCell ref="E13:F13"/>
    <mergeCell ref="E14:F14"/>
    <mergeCell ref="E15:F15"/>
    <mergeCell ref="L11:M11"/>
    <mergeCell ref="S14:T14"/>
    <mergeCell ref="L15:M15"/>
    <mergeCell ref="S15:T15"/>
    <mergeCell ref="S16:T16"/>
    <mergeCell ref="S17:T17"/>
    <mergeCell ref="L16:M16"/>
    <mergeCell ref="L18:M18"/>
    <mergeCell ref="L13:M13"/>
    <mergeCell ref="L14:M14"/>
  </mergeCells>
  <phoneticPr fontId="3"/>
  <dataValidations count="2">
    <dataValidation type="decimal" operator="lessThanOrEqual" allowBlank="1" showInputMessage="1" showErrorMessage="1" error="部数を超えています" sqref="X25 D6:D8 D25:D29 H6 H10 H13 D23 H19 H21 H15 H28 Q6:Q8 Q10 Q19 Q21 Q23 X6 X10 D14:D15 X19:X21 D10 D18:D21 D12 X14:X15" xr:uid="{00000000-0002-0000-0200-000000000000}">
      <formula1>C6</formula1>
    </dataValidation>
    <dataValidation type="decimal" operator="lessThanOrEqual" allowBlank="1" showInputMessage="1" showErrorMessage="1" error="部数を超えています" sqref="D22 N6 N10 D13 N18:N21 N23 N25 U6 U10 U19 U21 N28:N29 D11 D30 D16 N13:N15" xr:uid="{00000000-0002-0000-0200-000001000000}">
      <formula1>B6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7" orientation="landscape" r:id="rId1"/>
  <headerFooter alignWithMargins="0">
    <oddHeader>&amp;C&amp;"ＭＳ Ｐゴシック,太字"愛 媛 県　折 込 部 数 表</oddHeader>
    <oddFooter>&amp;R株式会社 読宣四国 &amp;8TEL087(888)6133　FAX087(888)6130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indexed="47"/>
  </sheetPr>
  <dimension ref="A1:X55"/>
  <sheetViews>
    <sheetView showZeros="0" zoomScale="68" zoomScaleNormal="68" zoomScaleSheetLayoutView="72" workbookViewId="0">
      <selection activeCell="D6" sqref="D6"/>
    </sheetView>
  </sheetViews>
  <sheetFormatPr defaultRowHeight="11.25" x14ac:dyDescent="0.15"/>
  <cols>
    <col min="1" max="1" width="7.625" style="27" customWidth="1"/>
    <col min="2" max="2" width="12.125" style="27" customWidth="1"/>
    <col min="3" max="3" width="10.625" style="27" customWidth="1"/>
    <col min="4" max="4" width="11.625" style="27" customWidth="1"/>
    <col min="5" max="6" width="5.625" style="27" customWidth="1"/>
    <col min="7" max="7" width="10.625" style="27" customWidth="1"/>
    <col min="8" max="8" width="11.625" style="27" customWidth="1"/>
    <col min="9" max="11" width="3.875" style="27" customWidth="1"/>
    <col min="12" max="12" width="7.125" style="27" customWidth="1"/>
    <col min="13" max="13" width="3.625" style="27" customWidth="1"/>
    <col min="14" max="14" width="11.625" style="27" customWidth="1"/>
    <col min="15" max="15" width="11.5" style="27" customWidth="1"/>
    <col min="16" max="16" width="9.625" style="27" customWidth="1"/>
    <col min="17" max="17" width="11.125" style="27" customWidth="1"/>
    <col min="18" max="18" width="11.625" style="27" customWidth="1"/>
    <col min="19" max="20" width="5.125" style="27" customWidth="1"/>
    <col min="21" max="21" width="11.625" style="27" customWidth="1"/>
    <col min="22" max="22" width="11.5" style="27" customWidth="1"/>
    <col min="23" max="23" width="10.25" style="27" customWidth="1"/>
    <col min="24" max="24" width="11.625" style="27" customWidth="1"/>
    <col min="25" max="25" width="5" style="27" customWidth="1"/>
    <col min="26" max="16384" width="9" style="27"/>
  </cols>
  <sheetData>
    <row r="1" spans="1:24" ht="22.5" customHeight="1" x14ac:dyDescent="0.15">
      <c r="A1" s="710" t="s">
        <v>76</v>
      </c>
      <c r="B1" s="710"/>
      <c r="C1" s="710"/>
      <c r="D1" s="710"/>
      <c r="E1" s="711"/>
      <c r="F1" s="709" t="s">
        <v>180</v>
      </c>
      <c r="G1" s="710"/>
      <c r="H1" s="710"/>
      <c r="I1" s="710"/>
      <c r="J1" s="710"/>
      <c r="K1" s="710"/>
      <c r="L1" s="711"/>
      <c r="M1" s="712" t="s">
        <v>330</v>
      </c>
      <c r="N1" s="713"/>
      <c r="O1" s="712" t="s">
        <v>78</v>
      </c>
      <c r="P1" s="724"/>
      <c r="Q1" s="724"/>
      <c r="R1" s="724"/>
      <c r="S1" s="713"/>
      <c r="T1" s="712" t="s">
        <v>79</v>
      </c>
      <c r="U1" s="724"/>
      <c r="V1" s="724"/>
      <c r="W1" s="724"/>
      <c r="X1" s="724"/>
    </row>
    <row r="2" spans="1:24" ht="30" customHeight="1" x14ac:dyDescent="0.15">
      <c r="A2" s="714">
        <f>市郡別!A3</f>
        <v>0</v>
      </c>
      <c r="B2" s="714"/>
      <c r="C2" s="714"/>
      <c r="D2" s="714"/>
      <c r="E2" s="715"/>
      <c r="F2" s="728">
        <f>SUM(D46,H46,N46,Q46,U46,X46)</f>
        <v>0</v>
      </c>
      <c r="G2" s="729"/>
      <c r="H2" s="729"/>
      <c r="I2" s="730">
        <f>市郡別!P29</f>
        <v>0</v>
      </c>
      <c r="J2" s="730"/>
      <c r="K2" s="730"/>
      <c r="L2" s="731"/>
      <c r="M2" s="732" t="str">
        <f>市郡別!G3</f>
        <v>-</v>
      </c>
      <c r="N2" s="733"/>
      <c r="O2" s="725">
        <f>市郡別!I3</f>
        <v>0</v>
      </c>
      <c r="P2" s="726"/>
      <c r="Q2" s="726"/>
      <c r="R2" s="726"/>
      <c r="S2" s="727"/>
      <c r="T2" s="725">
        <f>市郡別!L3</f>
        <v>0</v>
      </c>
      <c r="U2" s="726"/>
      <c r="V2" s="726"/>
      <c r="W2" s="726"/>
      <c r="X2" s="726"/>
    </row>
    <row r="3" spans="1:24" ht="9" customHeight="1" x14ac:dyDescent="0.15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</row>
    <row r="4" spans="1:24" ht="24.75" customHeight="1" x14ac:dyDescent="0.15">
      <c r="A4" s="721" t="s">
        <v>92</v>
      </c>
      <c r="B4" s="719" t="s">
        <v>64</v>
      </c>
      <c r="C4" s="694"/>
      <c r="D4" s="720"/>
      <c r="E4" s="707" t="s">
        <v>65</v>
      </c>
      <c r="F4" s="707"/>
      <c r="G4" s="707"/>
      <c r="H4" s="707"/>
      <c r="I4" s="719" t="s">
        <v>66</v>
      </c>
      <c r="J4" s="694"/>
      <c r="K4" s="694"/>
      <c r="L4" s="694"/>
      <c r="M4" s="694"/>
      <c r="N4" s="720"/>
      <c r="O4" s="693" t="s">
        <v>67</v>
      </c>
      <c r="P4" s="694"/>
      <c r="Q4" s="695"/>
      <c r="R4" s="719" t="s">
        <v>68</v>
      </c>
      <c r="S4" s="694"/>
      <c r="T4" s="694"/>
      <c r="U4" s="720"/>
      <c r="V4" s="693" t="s">
        <v>69</v>
      </c>
      <c r="W4" s="694"/>
      <c r="X4" s="695"/>
    </row>
    <row r="5" spans="1:24" ht="20.100000000000001" customHeight="1" x14ac:dyDescent="0.15">
      <c r="A5" s="722"/>
      <c r="B5" s="114" t="s">
        <v>71</v>
      </c>
      <c r="C5" s="115" t="s">
        <v>70</v>
      </c>
      <c r="D5" s="116" t="s">
        <v>7</v>
      </c>
      <c r="E5" s="708" t="s">
        <v>71</v>
      </c>
      <c r="F5" s="704"/>
      <c r="G5" s="115" t="s">
        <v>70</v>
      </c>
      <c r="H5" s="117" t="s">
        <v>7</v>
      </c>
      <c r="I5" s="723" t="s">
        <v>71</v>
      </c>
      <c r="J5" s="708"/>
      <c r="K5" s="704"/>
      <c r="L5" s="703" t="s">
        <v>70</v>
      </c>
      <c r="M5" s="704"/>
      <c r="N5" s="116" t="s">
        <v>7</v>
      </c>
      <c r="O5" s="118" t="s">
        <v>71</v>
      </c>
      <c r="P5" s="115" t="s">
        <v>70</v>
      </c>
      <c r="Q5" s="117" t="s">
        <v>7</v>
      </c>
      <c r="R5" s="114" t="s">
        <v>71</v>
      </c>
      <c r="S5" s="703" t="s">
        <v>70</v>
      </c>
      <c r="T5" s="704"/>
      <c r="U5" s="116" t="s">
        <v>7</v>
      </c>
      <c r="V5" s="118" t="s">
        <v>71</v>
      </c>
      <c r="W5" s="115" t="s">
        <v>70</v>
      </c>
      <c r="X5" s="117" t="s">
        <v>7</v>
      </c>
    </row>
    <row r="6" spans="1:24" ht="18" customHeight="1" x14ac:dyDescent="0.15">
      <c r="A6" s="716" t="s">
        <v>84</v>
      </c>
      <c r="B6" s="144" t="s">
        <v>401</v>
      </c>
      <c r="C6" s="266">
        <v>770</v>
      </c>
      <c r="D6" s="219"/>
      <c r="E6" s="789"/>
      <c r="F6" s="700"/>
      <c r="G6" s="266"/>
      <c r="H6" s="516"/>
      <c r="I6" s="699" t="s">
        <v>397</v>
      </c>
      <c r="J6" s="699"/>
      <c r="K6" s="700"/>
      <c r="L6" s="701">
        <v>40</v>
      </c>
      <c r="M6" s="702"/>
      <c r="N6" s="133"/>
      <c r="O6" s="172" t="s">
        <v>430</v>
      </c>
      <c r="P6" s="266">
        <v>20</v>
      </c>
      <c r="Q6" s="239"/>
      <c r="R6" s="446" t="s">
        <v>397</v>
      </c>
      <c r="S6" s="701">
        <v>10</v>
      </c>
      <c r="T6" s="702"/>
      <c r="U6" s="219"/>
      <c r="V6" s="172" t="s">
        <v>397</v>
      </c>
      <c r="W6" s="266">
        <v>20</v>
      </c>
      <c r="X6" s="219"/>
    </row>
    <row r="7" spans="1:24" ht="27" customHeight="1" x14ac:dyDescent="0.15">
      <c r="A7" s="717"/>
      <c r="B7" s="144" t="s">
        <v>402</v>
      </c>
      <c r="C7" s="130">
        <v>1200</v>
      </c>
      <c r="D7" s="219"/>
      <c r="E7" s="665" t="s">
        <v>208</v>
      </c>
      <c r="F7" s="664"/>
      <c r="G7" s="130">
        <v>160</v>
      </c>
      <c r="H7" s="129"/>
      <c r="I7" s="791" t="s">
        <v>398</v>
      </c>
      <c r="J7" s="663"/>
      <c r="K7" s="664"/>
      <c r="L7" s="668">
        <v>60</v>
      </c>
      <c r="M7" s="795"/>
      <c r="N7" s="133"/>
      <c r="O7" s="125" t="s">
        <v>400</v>
      </c>
      <c r="P7" s="130">
        <v>30</v>
      </c>
      <c r="Q7" s="239"/>
      <c r="R7" s="123" t="s">
        <v>400</v>
      </c>
      <c r="S7" s="668">
        <v>20</v>
      </c>
      <c r="T7" s="669"/>
      <c r="U7" s="219"/>
      <c r="V7" s="125" t="s">
        <v>398</v>
      </c>
      <c r="W7" s="130">
        <v>40</v>
      </c>
      <c r="X7" s="219"/>
    </row>
    <row r="8" spans="1:24" ht="18" customHeight="1" x14ac:dyDescent="0.15">
      <c r="A8" s="717"/>
      <c r="B8" s="144" t="s">
        <v>403</v>
      </c>
      <c r="C8" s="130">
        <v>290</v>
      </c>
      <c r="D8" s="219"/>
      <c r="E8" s="665"/>
      <c r="F8" s="664"/>
      <c r="G8" s="130"/>
      <c r="H8" s="137"/>
      <c r="I8" s="663" t="s">
        <v>399</v>
      </c>
      <c r="J8" s="663"/>
      <c r="K8" s="664"/>
      <c r="L8" s="668">
        <v>10</v>
      </c>
      <c r="M8" s="795"/>
      <c r="N8" s="133"/>
      <c r="O8" s="125"/>
      <c r="P8" s="130"/>
      <c r="Q8" s="236"/>
      <c r="R8" s="123"/>
      <c r="S8" s="668"/>
      <c r="T8" s="669"/>
      <c r="U8" s="221"/>
      <c r="V8" s="125" t="s">
        <v>399</v>
      </c>
      <c r="W8" s="130">
        <v>10</v>
      </c>
      <c r="X8" s="219"/>
    </row>
    <row r="9" spans="1:24" ht="18" customHeight="1" thickBot="1" x14ac:dyDescent="0.2">
      <c r="A9" s="717"/>
      <c r="B9" s="144" t="s">
        <v>209</v>
      </c>
      <c r="C9" s="267">
        <v>430</v>
      </c>
      <c r="D9" s="268"/>
      <c r="E9" s="764"/>
      <c r="F9" s="761"/>
      <c r="G9" s="267"/>
      <c r="H9" s="138"/>
      <c r="I9" s="760" t="s">
        <v>224</v>
      </c>
      <c r="J9" s="760"/>
      <c r="K9" s="761"/>
      <c r="L9" s="736">
        <v>10</v>
      </c>
      <c r="M9" s="796"/>
      <c r="N9" s="303"/>
      <c r="O9" s="173"/>
      <c r="P9" s="267"/>
      <c r="Q9" s="305"/>
      <c r="R9" s="175"/>
      <c r="S9" s="736"/>
      <c r="T9" s="737"/>
      <c r="U9" s="264"/>
      <c r="V9" s="561" t="s">
        <v>636</v>
      </c>
      <c r="W9" s="267">
        <v>10</v>
      </c>
      <c r="X9" s="268"/>
    </row>
    <row r="10" spans="1:24" s="163" customFormat="1" ht="18" customHeight="1" thickTop="1" x14ac:dyDescent="0.15">
      <c r="A10" s="469">
        <f>SUM(C10+G10+L10+P10+S10+W10)</f>
        <v>3130</v>
      </c>
      <c r="B10" s="477" t="s">
        <v>9</v>
      </c>
      <c r="C10" s="454">
        <f>SUM(C6:C9)</f>
        <v>2690</v>
      </c>
      <c r="D10" s="478">
        <f>SUM(D6:D9)</f>
        <v>0</v>
      </c>
      <c r="E10" s="786" t="s">
        <v>9</v>
      </c>
      <c r="F10" s="787"/>
      <c r="G10" s="454">
        <f>SUM(G7:G9)</f>
        <v>160</v>
      </c>
      <c r="H10" s="453">
        <f>SUM(H7:H9)</f>
        <v>0</v>
      </c>
      <c r="I10" s="797" t="s">
        <v>9</v>
      </c>
      <c r="J10" s="797"/>
      <c r="K10" s="787"/>
      <c r="L10" s="738">
        <f>SUM(L6:L9)</f>
        <v>120</v>
      </c>
      <c r="M10" s="790"/>
      <c r="N10" s="462">
        <f>SUM(N6:N9)</f>
        <v>0</v>
      </c>
      <c r="O10" s="479" t="s">
        <v>9</v>
      </c>
      <c r="P10" s="454">
        <f>SUM(P6:P9)</f>
        <v>50</v>
      </c>
      <c r="Q10" s="480">
        <f>SUM(Q6:Q9)</f>
        <v>0</v>
      </c>
      <c r="R10" s="477" t="s">
        <v>9</v>
      </c>
      <c r="S10" s="738">
        <f>SUM(S6:T9)</f>
        <v>30</v>
      </c>
      <c r="T10" s="739"/>
      <c r="U10" s="478">
        <f>SUM(U6:U9)</f>
        <v>0</v>
      </c>
      <c r="V10" s="479" t="s">
        <v>9</v>
      </c>
      <c r="W10" s="454">
        <f>SUM(W6:W9)</f>
        <v>80</v>
      </c>
      <c r="X10" s="478">
        <f>SUM(X6:X9)</f>
        <v>0</v>
      </c>
    </row>
    <row r="11" spans="1:24" ht="18" customHeight="1" x14ac:dyDescent="0.15">
      <c r="A11" s="770" t="s">
        <v>104</v>
      </c>
      <c r="B11" s="144" t="s">
        <v>28</v>
      </c>
      <c r="C11" s="267">
        <v>460</v>
      </c>
      <c r="D11" s="268"/>
      <c r="E11" s="784"/>
      <c r="F11" s="785"/>
      <c r="G11" s="296"/>
      <c r="H11" s="517"/>
      <c r="I11" s="798" t="s">
        <v>35</v>
      </c>
      <c r="J11" s="798"/>
      <c r="K11" s="785"/>
      <c r="L11" s="793">
        <v>30</v>
      </c>
      <c r="M11" s="794"/>
      <c r="N11" s="303"/>
      <c r="O11" s="173"/>
      <c r="P11" s="267"/>
      <c r="Q11" s="305"/>
      <c r="R11" s="175"/>
      <c r="S11" s="793"/>
      <c r="T11" s="837"/>
      <c r="U11" s="264"/>
      <c r="V11" s="173" t="s">
        <v>32</v>
      </c>
      <c r="W11" s="267">
        <v>10</v>
      </c>
      <c r="X11" s="268"/>
    </row>
    <row r="12" spans="1:24" ht="18" customHeight="1" x14ac:dyDescent="0.15">
      <c r="A12" s="770"/>
      <c r="B12" s="144" t="s">
        <v>210</v>
      </c>
      <c r="C12" s="231">
        <v>2960</v>
      </c>
      <c r="D12" s="219"/>
      <c r="E12" s="751" t="s">
        <v>210</v>
      </c>
      <c r="F12" s="745"/>
      <c r="G12" s="297">
        <v>830</v>
      </c>
      <c r="H12" s="129"/>
      <c r="I12" s="746" t="s">
        <v>639</v>
      </c>
      <c r="J12" s="744"/>
      <c r="K12" s="745"/>
      <c r="L12" s="734">
        <v>890</v>
      </c>
      <c r="M12" s="792"/>
      <c r="N12" s="133"/>
      <c r="O12" s="112" t="s">
        <v>210</v>
      </c>
      <c r="P12" s="231">
        <v>80</v>
      </c>
      <c r="Q12" s="239"/>
      <c r="R12" s="144" t="s">
        <v>210</v>
      </c>
      <c r="S12" s="734">
        <v>70</v>
      </c>
      <c r="T12" s="735"/>
      <c r="U12" s="219"/>
      <c r="V12" s="615" t="s">
        <v>639</v>
      </c>
      <c r="W12" s="231">
        <v>110</v>
      </c>
      <c r="X12" s="219"/>
    </row>
    <row r="13" spans="1:24" ht="18" customHeight="1" x14ac:dyDescent="0.15">
      <c r="A13" s="770"/>
      <c r="B13" s="144" t="s">
        <v>211</v>
      </c>
      <c r="C13" s="231">
        <v>400</v>
      </c>
      <c r="D13" s="219"/>
      <c r="E13" s="751"/>
      <c r="F13" s="745"/>
      <c r="G13" s="297"/>
      <c r="H13" s="137"/>
      <c r="I13" s="746" t="s">
        <v>640</v>
      </c>
      <c r="J13" s="744"/>
      <c r="K13" s="745"/>
      <c r="L13" s="734">
        <v>80</v>
      </c>
      <c r="M13" s="792"/>
      <c r="N13" s="133"/>
      <c r="O13" s="112"/>
      <c r="P13" s="231"/>
      <c r="Q13" s="236"/>
      <c r="R13" s="144"/>
      <c r="S13" s="734"/>
      <c r="T13" s="735"/>
      <c r="U13" s="221"/>
      <c r="V13" s="615" t="s">
        <v>640</v>
      </c>
      <c r="W13" s="231">
        <v>10</v>
      </c>
      <c r="X13" s="219"/>
    </row>
    <row r="14" spans="1:24" ht="18" customHeight="1" x14ac:dyDescent="0.15">
      <c r="A14" s="770"/>
      <c r="B14" s="144" t="s">
        <v>212</v>
      </c>
      <c r="C14" s="231">
        <v>960</v>
      </c>
      <c r="D14" s="219"/>
      <c r="E14" s="751"/>
      <c r="F14" s="745"/>
      <c r="G14" s="231"/>
      <c r="H14" s="137"/>
      <c r="I14" s="744" t="s">
        <v>225</v>
      </c>
      <c r="J14" s="744"/>
      <c r="K14" s="745"/>
      <c r="L14" s="734">
        <v>100</v>
      </c>
      <c r="M14" s="792"/>
      <c r="N14" s="133"/>
      <c r="O14" s="112"/>
      <c r="P14" s="231"/>
      <c r="Q14" s="236"/>
      <c r="R14" s="144"/>
      <c r="S14" s="734"/>
      <c r="T14" s="735"/>
      <c r="U14" s="221"/>
      <c r="V14" s="615" t="s">
        <v>642</v>
      </c>
      <c r="W14" s="231">
        <v>20</v>
      </c>
      <c r="X14" s="219"/>
    </row>
    <row r="15" spans="1:24" ht="18" customHeight="1" x14ac:dyDescent="0.15">
      <c r="A15" s="770"/>
      <c r="B15" s="144" t="s">
        <v>213</v>
      </c>
      <c r="C15" s="576" t="s">
        <v>478</v>
      </c>
      <c r="D15" s="441"/>
      <c r="E15" s="751" t="s">
        <v>213</v>
      </c>
      <c r="F15" s="745"/>
      <c r="G15" s="576" t="s">
        <v>478</v>
      </c>
      <c r="H15" s="245"/>
      <c r="I15" s="744" t="s">
        <v>100</v>
      </c>
      <c r="J15" s="744"/>
      <c r="K15" s="745"/>
      <c r="L15" s="815" t="s">
        <v>641</v>
      </c>
      <c r="M15" s="816"/>
      <c r="N15" s="240"/>
      <c r="O15" s="112"/>
      <c r="P15" s="231"/>
      <c r="Q15" s="236"/>
      <c r="R15" s="144"/>
      <c r="S15" s="734"/>
      <c r="T15" s="735"/>
      <c r="U15" s="221"/>
      <c r="V15" s="112" t="s">
        <v>391</v>
      </c>
      <c r="W15" s="249" t="s">
        <v>468</v>
      </c>
      <c r="X15" s="441"/>
    </row>
    <row r="16" spans="1:24" ht="18" customHeight="1" x14ac:dyDescent="0.15">
      <c r="A16" s="770"/>
      <c r="B16" s="144" t="s">
        <v>214</v>
      </c>
      <c r="C16" s="231">
        <v>120</v>
      </c>
      <c r="D16" s="219"/>
      <c r="E16" s="751"/>
      <c r="F16" s="745"/>
      <c r="G16" s="297"/>
      <c r="H16" s="137"/>
      <c r="I16" s="744" t="s">
        <v>226</v>
      </c>
      <c r="J16" s="744"/>
      <c r="K16" s="745"/>
      <c r="L16" s="742" t="s">
        <v>166</v>
      </c>
      <c r="M16" s="814"/>
      <c r="N16" s="240"/>
      <c r="O16" s="112"/>
      <c r="P16" s="231"/>
      <c r="Q16" s="236"/>
      <c r="R16" s="144"/>
      <c r="S16" s="734"/>
      <c r="T16" s="735"/>
      <c r="U16" s="221"/>
      <c r="V16" s="112" t="s">
        <v>226</v>
      </c>
      <c r="W16" s="249" t="s">
        <v>166</v>
      </c>
      <c r="X16" s="441"/>
    </row>
    <row r="17" spans="1:24" ht="18" customHeight="1" x14ac:dyDescent="0.15">
      <c r="A17" s="770"/>
      <c r="B17" s="144" t="s">
        <v>215</v>
      </c>
      <c r="C17" s="231">
        <v>820</v>
      </c>
      <c r="D17" s="219"/>
      <c r="E17" s="751" t="s">
        <v>221</v>
      </c>
      <c r="F17" s="745"/>
      <c r="G17" s="231">
        <v>170</v>
      </c>
      <c r="H17" s="129"/>
      <c r="I17" s="746" t="s">
        <v>544</v>
      </c>
      <c r="J17" s="744"/>
      <c r="K17" s="745"/>
      <c r="L17" s="734">
        <v>40</v>
      </c>
      <c r="M17" s="792"/>
      <c r="N17" s="133"/>
      <c r="O17" s="579" t="s">
        <v>544</v>
      </c>
      <c r="P17" s="231">
        <v>20</v>
      </c>
      <c r="Q17" s="239"/>
      <c r="R17" s="144" t="s">
        <v>231</v>
      </c>
      <c r="S17" s="734">
        <v>20</v>
      </c>
      <c r="T17" s="735"/>
      <c r="U17" s="219"/>
      <c r="V17" s="579" t="s">
        <v>545</v>
      </c>
      <c r="W17" s="231">
        <v>50</v>
      </c>
      <c r="X17" s="219"/>
    </row>
    <row r="18" spans="1:24" ht="17.25" x14ac:dyDescent="0.15">
      <c r="A18" s="770"/>
      <c r="B18" s="414" t="s">
        <v>376</v>
      </c>
      <c r="C18" s="231">
        <v>210</v>
      </c>
      <c r="D18" s="219"/>
      <c r="E18" s="751"/>
      <c r="F18" s="745"/>
      <c r="G18" s="231"/>
      <c r="H18" s="137"/>
      <c r="I18" s="819" t="s">
        <v>375</v>
      </c>
      <c r="J18" s="812"/>
      <c r="K18" s="813"/>
      <c r="L18" s="734">
        <v>10</v>
      </c>
      <c r="M18" s="792"/>
      <c r="N18" s="133"/>
      <c r="O18" s="112"/>
      <c r="P18" s="231"/>
      <c r="Q18" s="236"/>
      <c r="R18" s="144"/>
      <c r="S18" s="734"/>
      <c r="T18" s="735"/>
      <c r="U18" s="221"/>
      <c r="V18" s="414" t="s">
        <v>374</v>
      </c>
      <c r="W18" s="231">
        <v>10</v>
      </c>
      <c r="X18" s="219"/>
    </row>
    <row r="19" spans="1:24" ht="18" customHeight="1" x14ac:dyDescent="0.15">
      <c r="A19" s="770"/>
      <c r="B19" s="144" t="s">
        <v>27</v>
      </c>
      <c r="C19" s="231">
        <v>310</v>
      </c>
      <c r="D19" s="219"/>
      <c r="E19" s="751"/>
      <c r="F19" s="745"/>
      <c r="G19" s="231"/>
      <c r="H19" s="137"/>
      <c r="I19" s="746" t="s">
        <v>517</v>
      </c>
      <c r="J19" s="744"/>
      <c r="K19" s="745"/>
      <c r="L19" s="734">
        <v>10</v>
      </c>
      <c r="M19" s="792"/>
      <c r="N19" s="133"/>
      <c r="O19" s="112"/>
      <c r="P19" s="231"/>
      <c r="Q19" s="236"/>
      <c r="R19" s="144"/>
      <c r="S19" s="734"/>
      <c r="T19" s="735"/>
      <c r="U19" s="221"/>
      <c r="V19" s="532" t="s">
        <v>517</v>
      </c>
      <c r="W19" s="231">
        <v>10</v>
      </c>
      <c r="X19" s="219"/>
    </row>
    <row r="20" spans="1:24" ht="18" customHeight="1" thickBot="1" x14ac:dyDescent="0.2">
      <c r="A20" s="770"/>
      <c r="B20" s="144" t="s">
        <v>216</v>
      </c>
      <c r="C20" s="267">
        <v>80</v>
      </c>
      <c r="D20" s="219"/>
      <c r="E20" s="764"/>
      <c r="F20" s="761"/>
      <c r="G20" s="267"/>
      <c r="H20" s="138"/>
      <c r="I20" s="820" t="s">
        <v>518</v>
      </c>
      <c r="J20" s="760"/>
      <c r="K20" s="761"/>
      <c r="L20" s="736">
        <v>10</v>
      </c>
      <c r="M20" s="796"/>
      <c r="N20" s="133"/>
      <c r="O20" s="173"/>
      <c r="P20" s="267"/>
      <c r="Q20" s="305"/>
      <c r="R20" s="175"/>
      <c r="S20" s="736"/>
      <c r="T20" s="737"/>
      <c r="U20" s="264"/>
      <c r="V20" s="173"/>
      <c r="W20" s="267"/>
      <c r="X20" s="264"/>
    </row>
    <row r="21" spans="1:24" s="163" customFormat="1" ht="18" customHeight="1" thickTop="1" x14ac:dyDescent="0.15">
      <c r="A21" s="469">
        <f>SUM(C21+G21+L21+P21+S21+W21)</f>
        <v>8900</v>
      </c>
      <c r="B21" s="477" t="s">
        <v>9</v>
      </c>
      <c r="C21" s="454">
        <f>SUM(C11:C20)</f>
        <v>6320</v>
      </c>
      <c r="D21" s="478">
        <f>SUM(D11:D20)</f>
        <v>0</v>
      </c>
      <c r="E21" s="786" t="s">
        <v>9</v>
      </c>
      <c r="F21" s="787"/>
      <c r="G21" s="452">
        <f>SUM(G12:G17)</f>
        <v>1000</v>
      </c>
      <c r="H21" s="453">
        <f>SUM(H11:H17)</f>
        <v>0</v>
      </c>
      <c r="I21" s="797" t="s">
        <v>9</v>
      </c>
      <c r="J21" s="797"/>
      <c r="K21" s="787"/>
      <c r="L21" s="738">
        <f>SUM(L11:M20)</f>
        <v>1170</v>
      </c>
      <c r="M21" s="790"/>
      <c r="N21" s="462">
        <f>SUM(N11:N20)</f>
        <v>0</v>
      </c>
      <c r="O21" s="479" t="s">
        <v>9</v>
      </c>
      <c r="P21" s="454">
        <f>SUM(P12:P17)</f>
        <v>100</v>
      </c>
      <c r="Q21" s="480">
        <f>SUM(Q11:Q17)</f>
        <v>0</v>
      </c>
      <c r="R21" s="477" t="s">
        <v>9</v>
      </c>
      <c r="S21" s="738">
        <f>SUM(S12:S17)</f>
        <v>90</v>
      </c>
      <c r="T21" s="739"/>
      <c r="U21" s="478">
        <f>SUM(U11:U19)</f>
        <v>0</v>
      </c>
      <c r="V21" s="479" t="s">
        <v>9</v>
      </c>
      <c r="W21" s="454">
        <f>SUM(W11:W19)</f>
        <v>220</v>
      </c>
      <c r="X21" s="478">
        <f>SUM(X11:X20)</f>
        <v>0</v>
      </c>
    </row>
    <row r="22" spans="1:24" ht="17.25" x14ac:dyDescent="0.15">
      <c r="A22" s="777" t="s">
        <v>2</v>
      </c>
      <c r="B22" s="414" t="s">
        <v>377</v>
      </c>
      <c r="C22" s="269">
        <v>2050</v>
      </c>
      <c r="D22" s="270"/>
      <c r="E22" s="752" t="s">
        <v>170</v>
      </c>
      <c r="F22" s="753"/>
      <c r="G22" s="298">
        <v>750</v>
      </c>
      <c r="H22" s="244"/>
      <c r="I22" s="828" t="s">
        <v>506</v>
      </c>
      <c r="J22" s="828"/>
      <c r="K22" s="829"/>
      <c r="L22" s="740">
        <v>240</v>
      </c>
      <c r="M22" s="799"/>
      <c r="N22" s="304"/>
      <c r="O22" s="174" t="s">
        <v>30</v>
      </c>
      <c r="P22" s="560" t="s">
        <v>514</v>
      </c>
      <c r="Q22" s="562"/>
      <c r="R22" s="176" t="s">
        <v>404</v>
      </c>
      <c r="S22" s="740">
        <v>50</v>
      </c>
      <c r="T22" s="741"/>
      <c r="U22" s="270"/>
      <c r="V22" s="174" t="s">
        <v>83</v>
      </c>
      <c r="W22" s="560" t="s">
        <v>510</v>
      </c>
      <c r="X22" s="441"/>
    </row>
    <row r="23" spans="1:24" ht="17.25" x14ac:dyDescent="0.15">
      <c r="A23" s="770"/>
      <c r="B23" s="414" t="s">
        <v>378</v>
      </c>
      <c r="C23" s="231">
        <v>1710</v>
      </c>
      <c r="D23" s="219"/>
      <c r="E23" s="751"/>
      <c r="F23" s="745"/>
      <c r="G23" s="297"/>
      <c r="H23" s="137"/>
      <c r="I23" s="819" t="s">
        <v>373</v>
      </c>
      <c r="J23" s="812"/>
      <c r="K23" s="813"/>
      <c r="L23" s="734">
        <v>170</v>
      </c>
      <c r="M23" s="792"/>
      <c r="N23" s="133"/>
      <c r="O23" s="414" t="s">
        <v>372</v>
      </c>
      <c r="P23" s="231">
        <v>70</v>
      </c>
      <c r="Q23" s="129"/>
      <c r="R23" s="144"/>
      <c r="S23" s="734"/>
      <c r="T23" s="735"/>
      <c r="U23" s="221"/>
      <c r="V23" s="414" t="s">
        <v>372</v>
      </c>
      <c r="W23" s="231">
        <v>100</v>
      </c>
      <c r="X23" s="219"/>
    </row>
    <row r="24" spans="1:24" ht="17.25" customHeight="1" x14ac:dyDescent="0.15">
      <c r="A24" s="770"/>
      <c r="B24" s="144" t="s">
        <v>217</v>
      </c>
      <c r="C24" s="231">
        <v>250</v>
      </c>
      <c r="D24" s="219"/>
      <c r="E24" s="751"/>
      <c r="F24" s="745"/>
      <c r="G24" s="297"/>
      <c r="H24" s="137"/>
      <c r="I24" s="746" t="s">
        <v>507</v>
      </c>
      <c r="J24" s="744"/>
      <c r="K24" s="745"/>
      <c r="L24" s="734">
        <v>20</v>
      </c>
      <c r="M24" s="792"/>
      <c r="N24" s="133"/>
      <c r="O24" s="414" t="s">
        <v>373</v>
      </c>
      <c r="P24" s="231">
        <v>50</v>
      </c>
      <c r="Q24" s="129"/>
      <c r="R24" s="144"/>
      <c r="S24" s="734"/>
      <c r="T24" s="735"/>
      <c r="U24" s="221"/>
      <c r="V24" s="414" t="s">
        <v>373</v>
      </c>
      <c r="W24" s="231">
        <v>50</v>
      </c>
      <c r="X24" s="219"/>
    </row>
    <row r="25" spans="1:24" ht="18" customHeight="1" x14ac:dyDescent="0.15">
      <c r="A25" s="770"/>
      <c r="B25" s="558" t="s">
        <v>504</v>
      </c>
      <c r="C25" s="231">
        <v>1700</v>
      </c>
      <c r="D25" s="219"/>
      <c r="E25" s="764" t="s">
        <v>31</v>
      </c>
      <c r="F25" s="788"/>
      <c r="G25" s="231">
        <v>150</v>
      </c>
      <c r="H25" s="132"/>
      <c r="I25" s="820" t="s">
        <v>508</v>
      </c>
      <c r="J25" s="760"/>
      <c r="K25" s="761"/>
      <c r="L25" s="736">
        <v>80</v>
      </c>
      <c r="M25" s="796"/>
      <c r="N25" s="133"/>
      <c r="O25" s="561" t="s">
        <v>600</v>
      </c>
      <c r="P25" s="267">
        <v>50</v>
      </c>
      <c r="Q25" s="563"/>
      <c r="R25" s="144"/>
      <c r="S25" s="734"/>
      <c r="T25" s="735"/>
      <c r="U25" s="221"/>
      <c r="V25" s="559" t="s">
        <v>511</v>
      </c>
      <c r="W25" s="231">
        <v>70</v>
      </c>
      <c r="X25" s="219"/>
    </row>
    <row r="26" spans="1:24" ht="18" customHeight="1" thickBot="1" x14ac:dyDescent="0.2">
      <c r="A26" s="770"/>
      <c r="B26" s="84"/>
      <c r="C26" s="267"/>
      <c r="D26" s="271">
        <f>C26</f>
        <v>0</v>
      </c>
      <c r="E26" s="751"/>
      <c r="F26" s="744"/>
      <c r="G26" s="299"/>
      <c r="H26" s="246"/>
      <c r="I26" s="744"/>
      <c r="J26" s="744"/>
      <c r="K26" s="745"/>
      <c r="L26" s="734"/>
      <c r="M26" s="792"/>
      <c r="N26" s="134"/>
      <c r="O26" s="224"/>
      <c r="P26" s="308"/>
      <c r="Q26" s="564"/>
      <c r="R26" s="84"/>
      <c r="S26" s="736"/>
      <c r="T26" s="737"/>
      <c r="U26" s="264"/>
      <c r="V26" s="85"/>
      <c r="W26" s="267"/>
      <c r="X26" s="264"/>
    </row>
    <row r="27" spans="1:24" s="163" customFormat="1" ht="18" customHeight="1" thickTop="1" x14ac:dyDescent="0.15">
      <c r="A27" s="469">
        <f>SUM(C27+G27+L27+P27+S27+W27)</f>
        <v>7560</v>
      </c>
      <c r="B27" s="477" t="s">
        <v>9</v>
      </c>
      <c r="C27" s="454">
        <f>SUM(C22:C26)</f>
        <v>5710</v>
      </c>
      <c r="D27" s="478">
        <f>SUM(D22:D26)</f>
        <v>0</v>
      </c>
      <c r="E27" s="786" t="s">
        <v>9</v>
      </c>
      <c r="F27" s="787"/>
      <c r="G27" s="481">
        <f>SUM(G22:G25)</f>
        <v>900</v>
      </c>
      <c r="H27" s="453">
        <f>SUM(H22:H25)</f>
        <v>0</v>
      </c>
      <c r="I27" s="797" t="s">
        <v>9</v>
      </c>
      <c r="J27" s="797"/>
      <c r="K27" s="787"/>
      <c r="L27" s="738">
        <f>SUM(L22:L25)</f>
        <v>510</v>
      </c>
      <c r="M27" s="790"/>
      <c r="N27" s="462">
        <f>SUM(N22:N25)</f>
        <v>0</v>
      </c>
      <c r="O27" s="479" t="s">
        <v>9</v>
      </c>
      <c r="P27" s="454">
        <f>SUM(P22:P25)</f>
        <v>170</v>
      </c>
      <c r="Q27" s="480">
        <f>SUM(Q22:Q25)</f>
        <v>0</v>
      </c>
      <c r="R27" s="477" t="s">
        <v>9</v>
      </c>
      <c r="S27" s="738">
        <f>SUM(S22:S24)</f>
        <v>50</v>
      </c>
      <c r="T27" s="739"/>
      <c r="U27" s="478">
        <f>SUM(U22:U26)</f>
        <v>0</v>
      </c>
      <c r="V27" s="479" t="s">
        <v>9</v>
      </c>
      <c r="W27" s="454">
        <f>SUM(W22:W25)</f>
        <v>220</v>
      </c>
      <c r="X27" s="478">
        <f>SUM(X22:X26)</f>
        <v>0</v>
      </c>
    </row>
    <row r="28" spans="1:24" ht="18" customHeight="1" x14ac:dyDescent="0.15">
      <c r="A28" s="779" t="s">
        <v>103</v>
      </c>
      <c r="B28" s="144" t="s">
        <v>218</v>
      </c>
      <c r="C28" s="267">
        <v>600</v>
      </c>
      <c r="D28" s="268"/>
      <c r="E28" s="800" t="s">
        <v>588</v>
      </c>
      <c r="F28" s="801"/>
      <c r="G28" s="267">
        <v>30</v>
      </c>
      <c r="H28" s="244"/>
      <c r="I28" s="825" t="s">
        <v>230</v>
      </c>
      <c r="J28" s="798"/>
      <c r="K28" s="785"/>
      <c r="L28" s="793">
        <v>20</v>
      </c>
      <c r="M28" s="794"/>
      <c r="N28" s="303"/>
      <c r="O28" s="173" t="s">
        <v>230</v>
      </c>
      <c r="P28" s="267">
        <v>20</v>
      </c>
      <c r="Q28" s="307"/>
      <c r="R28" s="175" t="s">
        <v>230</v>
      </c>
      <c r="S28" s="793">
        <v>10</v>
      </c>
      <c r="T28" s="837"/>
      <c r="U28" s="268"/>
      <c r="V28" s="561" t="s">
        <v>230</v>
      </c>
      <c r="W28" s="267">
        <v>20</v>
      </c>
      <c r="X28" s="219"/>
    </row>
    <row r="29" spans="1:24" ht="18" customHeight="1" x14ac:dyDescent="0.15">
      <c r="A29" s="779"/>
      <c r="B29" s="144" t="s">
        <v>219</v>
      </c>
      <c r="C29" s="231">
        <v>280</v>
      </c>
      <c r="D29" s="219"/>
      <c r="E29" s="808" t="s">
        <v>589</v>
      </c>
      <c r="F29" s="809"/>
      <c r="G29" s="231">
        <v>10</v>
      </c>
      <c r="H29" s="132"/>
      <c r="I29" s="744" t="s">
        <v>227</v>
      </c>
      <c r="J29" s="744"/>
      <c r="K29" s="745"/>
      <c r="L29" s="734">
        <v>10</v>
      </c>
      <c r="M29" s="792"/>
      <c r="N29" s="133"/>
      <c r="O29" s="112"/>
      <c r="P29" s="231"/>
      <c r="Q29" s="236"/>
      <c r="R29" s="144"/>
      <c r="S29" s="734"/>
      <c r="T29" s="735"/>
      <c r="U29" s="221"/>
      <c r="V29" s="559" t="s">
        <v>227</v>
      </c>
      <c r="W29" s="231">
        <v>10</v>
      </c>
      <c r="X29" s="219"/>
    </row>
    <row r="30" spans="1:24" ht="18" customHeight="1" x14ac:dyDescent="0.15">
      <c r="A30" s="779"/>
      <c r="B30" s="558" t="s">
        <v>505</v>
      </c>
      <c r="C30" s="231">
        <v>300</v>
      </c>
      <c r="D30" s="219"/>
      <c r="E30" s="808"/>
      <c r="F30" s="809"/>
      <c r="G30" s="231"/>
      <c r="H30" s="518"/>
      <c r="I30" s="746" t="s">
        <v>479</v>
      </c>
      <c r="J30" s="744"/>
      <c r="K30" s="745"/>
      <c r="L30" s="734">
        <v>20</v>
      </c>
      <c r="M30" s="792"/>
      <c r="N30" s="133"/>
      <c r="O30" s="112"/>
      <c r="P30" s="231"/>
      <c r="Q30" s="236"/>
      <c r="R30" s="144"/>
      <c r="S30" s="734"/>
      <c r="T30" s="735"/>
      <c r="U30" s="221"/>
      <c r="V30" s="532" t="s">
        <v>479</v>
      </c>
      <c r="W30" s="231">
        <v>10</v>
      </c>
      <c r="X30" s="219"/>
    </row>
    <row r="31" spans="1:24" ht="18" customHeight="1" thickBot="1" x14ac:dyDescent="0.2">
      <c r="A31" s="779"/>
      <c r="B31" s="144" t="s">
        <v>220</v>
      </c>
      <c r="C31" s="267">
        <v>480</v>
      </c>
      <c r="D31" s="219"/>
      <c r="E31" s="810" t="s">
        <v>590</v>
      </c>
      <c r="F31" s="811"/>
      <c r="G31" s="267">
        <v>20</v>
      </c>
      <c r="H31" s="132"/>
      <c r="I31" s="760" t="s">
        <v>228</v>
      </c>
      <c r="J31" s="760"/>
      <c r="K31" s="761"/>
      <c r="L31" s="736">
        <v>20</v>
      </c>
      <c r="M31" s="796"/>
      <c r="N31" s="133"/>
      <c r="O31" s="173"/>
      <c r="P31" s="267"/>
      <c r="Q31" s="305"/>
      <c r="R31" s="175"/>
      <c r="S31" s="736"/>
      <c r="T31" s="737"/>
      <c r="U31" s="264"/>
      <c r="V31" s="173" t="s">
        <v>228</v>
      </c>
      <c r="W31" s="267">
        <v>10</v>
      </c>
      <c r="X31" s="268"/>
    </row>
    <row r="32" spans="1:24" s="163" customFormat="1" ht="18" customHeight="1" thickTop="1" x14ac:dyDescent="0.15">
      <c r="A32" s="469">
        <f>SUM(C32+G32+L32+P32+S32+W32)</f>
        <v>1870</v>
      </c>
      <c r="B32" s="477" t="s">
        <v>9</v>
      </c>
      <c r="C32" s="454">
        <f>SUM(C28:C31)</f>
        <v>1660</v>
      </c>
      <c r="D32" s="478">
        <f>SUM(D28:D31)</f>
        <v>0</v>
      </c>
      <c r="E32" s="802"/>
      <c r="F32" s="803"/>
      <c r="G32" s="452">
        <f>SUM(G28:G31)</f>
        <v>60</v>
      </c>
      <c r="H32" s="453">
        <f>SUM(H28:H31)</f>
        <v>0</v>
      </c>
      <c r="I32" s="797" t="s">
        <v>9</v>
      </c>
      <c r="J32" s="797"/>
      <c r="K32" s="787"/>
      <c r="L32" s="738">
        <f>SUM(L28:L31)</f>
        <v>70</v>
      </c>
      <c r="M32" s="790"/>
      <c r="N32" s="462">
        <f>SUM(N28:N31)</f>
        <v>0</v>
      </c>
      <c r="O32" s="479" t="s">
        <v>9</v>
      </c>
      <c r="P32" s="454">
        <f>SUM(P28:P31)</f>
        <v>20</v>
      </c>
      <c r="Q32" s="469">
        <f>SUM(Q28:Q31)</f>
        <v>0</v>
      </c>
      <c r="R32" s="477" t="s">
        <v>9</v>
      </c>
      <c r="S32" s="738">
        <f>SUM(S28:S31)</f>
        <v>10</v>
      </c>
      <c r="T32" s="739"/>
      <c r="U32" s="478">
        <f>SUM(U28:U31)</f>
        <v>0</v>
      </c>
      <c r="V32" s="479" t="s">
        <v>9</v>
      </c>
      <c r="W32" s="454">
        <f>SUM(W28:W31)</f>
        <v>50</v>
      </c>
      <c r="X32" s="478">
        <f>SUM(X28:X31)</f>
        <v>0</v>
      </c>
    </row>
    <row r="33" spans="1:24" ht="18" customHeight="1" x14ac:dyDescent="0.15">
      <c r="A33" s="777" t="s">
        <v>105</v>
      </c>
      <c r="B33" s="144" t="s">
        <v>205</v>
      </c>
      <c r="C33" s="269">
        <v>1280</v>
      </c>
      <c r="D33" s="270"/>
      <c r="E33" s="752" t="s">
        <v>205</v>
      </c>
      <c r="F33" s="753"/>
      <c r="G33" s="269">
        <v>160</v>
      </c>
      <c r="H33" s="244"/>
      <c r="I33" s="756" t="s">
        <v>205</v>
      </c>
      <c r="J33" s="830"/>
      <c r="K33" s="831"/>
      <c r="L33" s="740">
        <v>140</v>
      </c>
      <c r="M33" s="799"/>
      <c r="N33" s="304"/>
      <c r="O33" s="174" t="s">
        <v>423</v>
      </c>
      <c r="P33" s="269">
        <v>40</v>
      </c>
      <c r="Q33" s="306"/>
      <c r="R33" s="176" t="s">
        <v>410</v>
      </c>
      <c r="S33" s="740">
        <v>20</v>
      </c>
      <c r="T33" s="741"/>
      <c r="U33" s="270"/>
      <c r="V33" s="177" t="s">
        <v>410</v>
      </c>
      <c r="W33" s="269">
        <v>30</v>
      </c>
      <c r="X33" s="270"/>
    </row>
    <row r="34" spans="1:24" ht="18" customHeight="1" x14ac:dyDescent="0.15">
      <c r="A34" s="770"/>
      <c r="B34" s="584" t="s">
        <v>566</v>
      </c>
      <c r="C34" s="231">
        <v>2970</v>
      </c>
      <c r="D34" s="219"/>
      <c r="E34" s="751" t="s">
        <v>29</v>
      </c>
      <c r="F34" s="745"/>
      <c r="G34" s="231">
        <v>450</v>
      </c>
      <c r="H34" s="129"/>
      <c r="I34" s="744" t="s">
        <v>34</v>
      </c>
      <c r="J34" s="744"/>
      <c r="K34" s="745"/>
      <c r="L34" s="734">
        <v>220</v>
      </c>
      <c r="M34" s="792"/>
      <c r="N34" s="133"/>
      <c r="O34" s="71"/>
      <c r="P34" s="231"/>
      <c r="Q34" s="236"/>
      <c r="R34" s="148" t="s">
        <v>33</v>
      </c>
      <c r="S34" s="734">
        <v>20</v>
      </c>
      <c r="T34" s="735"/>
      <c r="U34" s="219"/>
      <c r="V34" s="148" t="s">
        <v>33</v>
      </c>
      <c r="W34" s="231">
        <v>70</v>
      </c>
      <c r="X34" s="219"/>
    </row>
    <row r="35" spans="1:24" ht="18" customHeight="1" x14ac:dyDescent="0.15">
      <c r="A35" s="770"/>
      <c r="B35" s="310" t="s">
        <v>233</v>
      </c>
      <c r="C35" s="249" t="s">
        <v>468</v>
      </c>
      <c r="D35" s="441"/>
      <c r="E35" s="751"/>
      <c r="F35" s="745"/>
      <c r="G35" s="231"/>
      <c r="H35" s="137"/>
      <c r="I35" s="812" t="s">
        <v>484</v>
      </c>
      <c r="J35" s="826"/>
      <c r="K35" s="827"/>
      <c r="L35" s="734">
        <v>30</v>
      </c>
      <c r="M35" s="792"/>
      <c r="N35" s="133"/>
      <c r="O35" s="71"/>
      <c r="P35" s="231"/>
      <c r="Q35" s="236"/>
      <c r="R35" s="144"/>
      <c r="S35" s="734"/>
      <c r="T35" s="735"/>
      <c r="U35" s="221"/>
      <c r="V35" s="415" t="s">
        <v>486</v>
      </c>
      <c r="W35" s="231">
        <v>20</v>
      </c>
      <c r="X35" s="219"/>
    </row>
    <row r="36" spans="1:24" ht="18" customHeight="1" x14ac:dyDescent="0.15">
      <c r="A36" s="770"/>
      <c r="B36" s="568" t="s">
        <v>530</v>
      </c>
      <c r="C36" s="231">
        <v>560</v>
      </c>
      <c r="D36" s="219"/>
      <c r="E36" s="751"/>
      <c r="F36" s="745"/>
      <c r="G36" s="231"/>
      <c r="H36" s="137"/>
      <c r="I36" s="746" t="s">
        <v>531</v>
      </c>
      <c r="J36" s="744"/>
      <c r="K36" s="745"/>
      <c r="L36" s="734">
        <v>100</v>
      </c>
      <c r="M36" s="792"/>
      <c r="N36" s="133"/>
      <c r="O36" s="71"/>
      <c r="P36" s="231"/>
      <c r="Q36" s="236"/>
      <c r="R36" s="144"/>
      <c r="S36" s="734"/>
      <c r="T36" s="735"/>
      <c r="U36" s="221"/>
      <c r="V36" s="574" t="s">
        <v>532</v>
      </c>
      <c r="W36" s="231">
        <v>10</v>
      </c>
      <c r="X36" s="219"/>
    </row>
    <row r="37" spans="1:24" ht="18" customHeight="1" x14ac:dyDescent="0.15">
      <c r="A37" s="770"/>
      <c r="B37" s="144" t="s">
        <v>206</v>
      </c>
      <c r="C37" s="576" t="s">
        <v>534</v>
      </c>
      <c r="D37" s="441"/>
      <c r="E37" s="751" t="s">
        <v>222</v>
      </c>
      <c r="F37" s="745"/>
      <c r="G37" s="231">
        <v>70</v>
      </c>
      <c r="H37" s="129"/>
      <c r="I37" s="744" t="s">
        <v>229</v>
      </c>
      <c r="J37" s="744"/>
      <c r="K37" s="745"/>
      <c r="L37" s="742" t="s">
        <v>166</v>
      </c>
      <c r="M37" s="814"/>
      <c r="N37" s="240"/>
      <c r="O37" s="71"/>
      <c r="P37" s="231"/>
      <c r="Q37" s="236"/>
      <c r="R37" s="144"/>
      <c r="S37" s="734"/>
      <c r="T37" s="735"/>
      <c r="U37" s="221"/>
      <c r="V37" s="148" t="s">
        <v>229</v>
      </c>
      <c r="W37" s="576" t="s">
        <v>534</v>
      </c>
      <c r="X37" s="441"/>
    </row>
    <row r="38" spans="1:24" ht="18" customHeight="1" x14ac:dyDescent="0.15">
      <c r="A38" s="770"/>
      <c r="B38" s="144" t="s">
        <v>467</v>
      </c>
      <c r="C38" s="231">
        <v>1490</v>
      </c>
      <c r="D38" s="219"/>
      <c r="E38" s="808" t="s">
        <v>223</v>
      </c>
      <c r="F38" s="745"/>
      <c r="G38" s="231">
        <v>200</v>
      </c>
      <c r="H38" s="129"/>
      <c r="I38" s="744" t="s">
        <v>223</v>
      </c>
      <c r="J38" s="744"/>
      <c r="K38" s="745"/>
      <c r="L38" s="734">
        <v>80</v>
      </c>
      <c r="M38" s="792"/>
      <c r="N38" s="133"/>
      <c r="O38" s="71"/>
      <c r="P38" s="231"/>
      <c r="Q38" s="236"/>
      <c r="R38" s="558" t="s">
        <v>509</v>
      </c>
      <c r="S38" s="734">
        <v>10</v>
      </c>
      <c r="T38" s="735"/>
      <c r="U38" s="219"/>
      <c r="V38" s="148" t="s">
        <v>232</v>
      </c>
      <c r="W38" s="231">
        <v>30</v>
      </c>
      <c r="X38" s="219"/>
    </row>
    <row r="39" spans="1:24" ht="18" customHeight="1" x14ac:dyDescent="0.15">
      <c r="A39" s="770"/>
      <c r="B39" s="144" t="s">
        <v>207</v>
      </c>
      <c r="C39" s="249" t="s">
        <v>465</v>
      </c>
      <c r="D39" s="441"/>
      <c r="E39" s="751"/>
      <c r="F39" s="745"/>
      <c r="G39" s="231"/>
      <c r="H39" s="137"/>
      <c r="I39" s="744" t="s">
        <v>466</v>
      </c>
      <c r="J39" s="744"/>
      <c r="K39" s="745"/>
      <c r="L39" s="742" t="s">
        <v>468</v>
      </c>
      <c r="M39" s="814"/>
      <c r="N39" s="240"/>
      <c r="O39" s="71"/>
      <c r="P39" s="231"/>
      <c r="Q39" s="236"/>
      <c r="R39" s="144"/>
      <c r="S39" s="734"/>
      <c r="T39" s="735"/>
      <c r="U39" s="221"/>
      <c r="V39" s="148" t="s">
        <v>466</v>
      </c>
      <c r="W39" s="249" t="s">
        <v>166</v>
      </c>
      <c r="X39" s="441"/>
    </row>
    <row r="40" spans="1:24" ht="18" customHeight="1" x14ac:dyDescent="0.15">
      <c r="A40" s="770"/>
      <c r="B40" s="538" t="s">
        <v>480</v>
      </c>
      <c r="C40" s="231">
        <v>580</v>
      </c>
      <c r="D40" s="219"/>
      <c r="E40" s="751"/>
      <c r="F40" s="745"/>
      <c r="G40" s="231"/>
      <c r="H40" s="137"/>
      <c r="I40" s="821" t="s">
        <v>483</v>
      </c>
      <c r="J40" s="746"/>
      <c r="K40" s="809"/>
      <c r="L40" s="736">
        <v>20</v>
      </c>
      <c r="M40" s="796"/>
      <c r="N40" s="133"/>
      <c r="O40" s="71"/>
      <c r="P40" s="231"/>
      <c r="Q40" s="236"/>
      <c r="R40" s="144"/>
      <c r="S40" s="734"/>
      <c r="T40" s="735"/>
      <c r="U40" s="221"/>
      <c r="V40" s="415" t="s">
        <v>485</v>
      </c>
      <c r="W40" s="231">
        <v>10</v>
      </c>
      <c r="X40" s="503"/>
    </row>
    <row r="41" spans="1:24" ht="18" customHeight="1" x14ac:dyDescent="0.15">
      <c r="A41" s="770"/>
      <c r="B41" s="553" t="s">
        <v>370</v>
      </c>
      <c r="C41" s="249" t="s">
        <v>468</v>
      </c>
      <c r="D41" s="441"/>
      <c r="E41" s="751"/>
      <c r="F41" s="745"/>
      <c r="G41" s="231"/>
      <c r="H41" s="137"/>
      <c r="I41" s="812" t="s">
        <v>482</v>
      </c>
      <c r="J41" s="812"/>
      <c r="K41" s="813"/>
      <c r="L41" s="742" t="s">
        <v>468</v>
      </c>
      <c r="M41" s="814"/>
      <c r="N41" s="240"/>
      <c r="O41" s="71"/>
      <c r="P41" s="231"/>
      <c r="Q41" s="236"/>
      <c r="R41" s="144"/>
      <c r="S41" s="734"/>
      <c r="T41" s="735"/>
      <c r="U41" s="221"/>
      <c r="V41" s="415" t="s">
        <v>371</v>
      </c>
      <c r="W41" s="249" t="s">
        <v>468</v>
      </c>
      <c r="X41" s="441"/>
    </row>
    <row r="42" spans="1:24" ht="18" thickBot="1" x14ac:dyDescent="0.2">
      <c r="A42" s="836"/>
      <c r="B42" s="413"/>
      <c r="C42" s="267"/>
      <c r="D42" s="441"/>
      <c r="E42" s="764"/>
      <c r="F42" s="761"/>
      <c r="G42" s="267"/>
      <c r="H42" s="138"/>
      <c r="I42" s="822"/>
      <c r="J42" s="823"/>
      <c r="K42" s="824"/>
      <c r="L42" s="736"/>
      <c r="M42" s="796"/>
      <c r="N42" s="240"/>
      <c r="O42" s="85"/>
      <c r="P42" s="267"/>
      <c r="Q42" s="305"/>
      <c r="R42" s="175"/>
      <c r="S42" s="736"/>
      <c r="T42" s="737"/>
      <c r="U42" s="264"/>
      <c r="V42" s="415"/>
      <c r="W42" s="267"/>
      <c r="X42" s="502"/>
    </row>
    <row r="43" spans="1:24" s="163" customFormat="1" ht="18" customHeight="1" thickTop="1" x14ac:dyDescent="0.15">
      <c r="A43" s="469">
        <f>C43+G43+L43+P43+S43+W43</f>
        <v>8610</v>
      </c>
      <c r="B43" s="477" t="s">
        <v>9</v>
      </c>
      <c r="C43" s="454">
        <f>SUM(C33:C42)</f>
        <v>6880</v>
      </c>
      <c r="D43" s="478">
        <f>SUM(D33:D42)</f>
        <v>0</v>
      </c>
      <c r="E43" s="786" t="s">
        <v>9</v>
      </c>
      <c r="F43" s="787"/>
      <c r="G43" s="452">
        <f>SUM(G33:G38)</f>
        <v>880</v>
      </c>
      <c r="H43" s="453">
        <f>SUM(H33:H42)</f>
        <v>0</v>
      </c>
      <c r="I43" s="797" t="s">
        <v>9</v>
      </c>
      <c r="J43" s="797"/>
      <c r="K43" s="787"/>
      <c r="L43" s="738">
        <f>SUM(L33:L42)</f>
        <v>590</v>
      </c>
      <c r="M43" s="790"/>
      <c r="N43" s="462">
        <f>SUM(N33:N42)</f>
        <v>0</v>
      </c>
      <c r="O43" s="479" t="s">
        <v>9</v>
      </c>
      <c r="P43" s="454">
        <f>SUM(P33:P42)</f>
        <v>40</v>
      </c>
      <c r="Q43" s="480">
        <f>SUM(Q33:Q42)</f>
        <v>0</v>
      </c>
      <c r="R43" s="477" t="s">
        <v>9</v>
      </c>
      <c r="S43" s="738">
        <f>SUM(S33:S38)</f>
        <v>50</v>
      </c>
      <c r="T43" s="739"/>
      <c r="U43" s="478">
        <f>SUM(U33:U42)</f>
        <v>0</v>
      </c>
      <c r="V43" s="479" t="s">
        <v>9</v>
      </c>
      <c r="W43" s="454">
        <f>SUM(W33:W42)</f>
        <v>170</v>
      </c>
      <c r="X43" s="478">
        <f>SUM(X33:X42)</f>
        <v>0</v>
      </c>
    </row>
    <row r="44" spans="1:24" s="163" customFormat="1" ht="18" customHeight="1" x14ac:dyDescent="0.15">
      <c r="A44" s="274"/>
      <c r="B44" s="275"/>
      <c r="C44" s="276"/>
      <c r="D44" s="277"/>
      <c r="E44" s="278"/>
      <c r="F44" s="279"/>
      <c r="G44" s="280"/>
      <c r="H44" s="281"/>
      <c r="I44" s="586"/>
      <c r="J44" s="587"/>
      <c r="K44" s="588"/>
      <c r="L44" s="282"/>
      <c r="M44" s="283"/>
      <c r="N44" s="284"/>
      <c r="O44" s="278"/>
      <c r="P44" s="276"/>
      <c r="Q44" s="285"/>
      <c r="R44" s="275"/>
      <c r="S44" s="282"/>
      <c r="T44" s="286"/>
      <c r="U44" s="277"/>
      <c r="V44" s="278"/>
      <c r="W44" s="276"/>
      <c r="X44" s="277"/>
    </row>
    <row r="45" spans="1:24" ht="18" customHeight="1" x14ac:dyDescent="0.15">
      <c r="A45" s="80" t="s">
        <v>20</v>
      </c>
      <c r="B45" s="82"/>
      <c r="C45" s="128"/>
      <c r="D45" s="272"/>
      <c r="E45" s="806"/>
      <c r="F45" s="807"/>
      <c r="G45" s="300"/>
      <c r="H45" s="301"/>
      <c r="I45" s="806"/>
      <c r="J45" s="818"/>
      <c r="K45" s="807"/>
      <c r="L45" s="833"/>
      <c r="M45" s="834"/>
      <c r="N45" s="243"/>
      <c r="O45" s="83"/>
      <c r="P45" s="128"/>
      <c r="Q45" s="309"/>
      <c r="R45" s="82"/>
      <c r="S45" s="833"/>
      <c r="T45" s="835"/>
      <c r="U45" s="272"/>
      <c r="V45" s="83"/>
      <c r="W45" s="128"/>
      <c r="X45" s="272"/>
    </row>
    <row r="46" spans="1:24" s="164" customFormat="1" ht="18" customHeight="1" x14ac:dyDescent="0.15">
      <c r="A46" s="287">
        <f>C46+G46+L46+P46+S46+W46</f>
        <v>30070</v>
      </c>
      <c r="B46" s="288" t="s">
        <v>9</v>
      </c>
      <c r="C46" s="263">
        <f>SUM(C10+C21+C27+C32+C43)</f>
        <v>23260</v>
      </c>
      <c r="D46" s="273">
        <f>SUM(D10+D21+D27+D32+D43)</f>
        <v>0</v>
      </c>
      <c r="E46" s="804" t="s">
        <v>9</v>
      </c>
      <c r="F46" s="805"/>
      <c r="G46" s="290">
        <f>SUM(G10+G21+G27+G32+G43)</f>
        <v>3000</v>
      </c>
      <c r="H46" s="291">
        <f>SUM(H10+H21+H27+H32+H43)</f>
        <v>0</v>
      </c>
      <c r="I46" s="804" t="s">
        <v>9</v>
      </c>
      <c r="J46" s="817"/>
      <c r="K46" s="805"/>
      <c r="L46" s="678">
        <f>SUM(L10+L21+L27+L32+L43)</f>
        <v>2460</v>
      </c>
      <c r="M46" s="832"/>
      <c r="N46" s="293">
        <f>SUM(N10+N21+N27+N32+N43)</f>
        <v>0</v>
      </c>
      <c r="O46" s="294" t="s">
        <v>9</v>
      </c>
      <c r="P46" s="263">
        <f>SUM(P10+P21+P27+P32+P43)</f>
        <v>380</v>
      </c>
      <c r="Q46" s="295">
        <f>SUM(Q10+Q21+Q27+Q32+Q43)</f>
        <v>0</v>
      </c>
      <c r="R46" s="288" t="s">
        <v>9</v>
      </c>
      <c r="S46" s="678">
        <f>SUM(S43+S32+S27+S21+S10)</f>
        <v>230</v>
      </c>
      <c r="T46" s="679"/>
      <c r="U46" s="273">
        <f>SUM(U10+U21+U27+U32+U43)</f>
        <v>0</v>
      </c>
      <c r="V46" s="294" t="s">
        <v>9</v>
      </c>
      <c r="W46" s="263">
        <f>SUM(W10+W21+W27+W32+W43)</f>
        <v>740</v>
      </c>
      <c r="X46" s="273">
        <f>SUM(X10+X21+X27+X32+X43)</f>
        <v>0</v>
      </c>
    </row>
    <row r="47" spans="1:24" ht="15" customHeight="1" x14ac:dyDescent="0.15">
      <c r="W47" s="676" t="str">
        <f>市郡別!P42</f>
        <v>2025年10月現在②</v>
      </c>
      <c r="X47" s="677"/>
    </row>
    <row r="48" spans="1:24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</sheetData>
  <sheetProtection algorithmName="SHA-512" hashValue="U9Yy3xRrPcl8jXPtOnyHoeqmnAK4/LSQqcOP2uo/otpGPcH7FVc/gkjyp3vplgWWIKpc0yXu4LKzhDaRrcFr7g==" saltValue="8T2qTKZh76IRcVG1o1JShw==" spinCount="100000" sheet="1" selectLockedCells="1"/>
  <mergeCells count="188">
    <mergeCell ref="A33:A42"/>
    <mergeCell ref="S17:T17"/>
    <mergeCell ref="S18:T18"/>
    <mergeCell ref="S19:T19"/>
    <mergeCell ref="S8:T8"/>
    <mergeCell ref="S11:T11"/>
    <mergeCell ref="S9:T9"/>
    <mergeCell ref="S10:T10"/>
    <mergeCell ref="S12:T12"/>
    <mergeCell ref="S13:T13"/>
    <mergeCell ref="S21:T21"/>
    <mergeCell ref="S20:T20"/>
    <mergeCell ref="S14:T14"/>
    <mergeCell ref="S15:T15"/>
    <mergeCell ref="S16:T16"/>
    <mergeCell ref="S22:T22"/>
    <mergeCell ref="S25:T25"/>
    <mergeCell ref="L30:M30"/>
    <mergeCell ref="L31:M31"/>
    <mergeCell ref="S23:T23"/>
    <mergeCell ref="S24:T24"/>
    <mergeCell ref="S26:T26"/>
    <mergeCell ref="S27:T27"/>
    <mergeCell ref="S28:T28"/>
    <mergeCell ref="S33:T33"/>
    <mergeCell ref="S34:T34"/>
    <mergeCell ref="S45:T45"/>
    <mergeCell ref="S29:T29"/>
    <mergeCell ref="S30:T30"/>
    <mergeCell ref="S31:T31"/>
    <mergeCell ref="S32:T32"/>
    <mergeCell ref="S46:T46"/>
    <mergeCell ref="S35:T35"/>
    <mergeCell ref="S36:T36"/>
    <mergeCell ref="S37:T37"/>
    <mergeCell ref="S38:T38"/>
    <mergeCell ref="S39:T39"/>
    <mergeCell ref="S41:T41"/>
    <mergeCell ref="S40:T40"/>
    <mergeCell ref="S42:T42"/>
    <mergeCell ref="S43:T43"/>
    <mergeCell ref="I33:K33"/>
    <mergeCell ref="I34:K34"/>
    <mergeCell ref="L46:M46"/>
    <mergeCell ref="L41:M41"/>
    <mergeCell ref="L25:M25"/>
    <mergeCell ref="L27:M27"/>
    <mergeCell ref="L28:M28"/>
    <mergeCell ref="L29:M29"/>
    <mergeCell ref="L40:M40"/>
    <mergeCell ref="L34:M34"/>
    <mergeCell ref="L35:M35"/>
    <mergeCell ref="L36:M36"/>
    <mergeCell ref="L38:M38"/>
    <mergeCell ref="L39:M39"/>
    <mergeCell ref="L42:M42"/>
    <mergeCell ref="L43:M43"/>
    <mergeCell ref="L45:M45"/>
    <mergeCell ref="L37:M37"/>
    <mergeCell ref="L32:M32"/>
    <mergeCell ref="L33:M33"/>
    <mergeCell ref="L21:M21"/>
    <mergeCell ref="I36:K36"/>
    <mergeCell ref="I46:K46"/>
    <mergeCell ref="I45:K45"/>
    <mergeCell ref="I29:K29"/>
    <mergeCell ref="I17:K17"/>
    <mergeCell ref="I18:K18"/>
    <mergeCell ref="I19:K19"/>
    <mergeCell ref="I23:K23"/>
    <mergeCell ref="I20:K20"/>
    <mergeCell ref="I21:K21"/>
    <mergeCell ref="I43:K43"/>
    <mergeCell ref="I40:K40"/>
    <mergeCell ref="I38:K38"/>
    <mergeCell ref="I42:K42"/>
    <mergeCell ref="I31:K31"/>
    <mergeCell ref="I32:K32"/>
    <mergeCell ref="I28:K28"/>
    <mergeCell ref="I35:K35"/>
    <mergeCell ref="I27:K27"/>
    <mergeCell ref="I22:K22"/>
    <mergeCell ref="I24:K24"/>
    <mergeCell ref="I25:K25"/>
    <mergeCell ref="I37:K37"/>
    <mergeCell ref="L16:M16"/>
    <mergeCell ref="L17:M17"/>
    <mergeCell ref="L18:M18"/>
    <mergeCell ref="L19:M19"/>
    <mergeCell ref="E18:F18"/>
    <mergeCell ref="E19:F19"/>
    <mergeCell ref="L15:M15"/>
    <mergeCell ref="I15:K15"/>
    <mergeCell ref="L20:M20"/>
    <mergeCell ref="E46:F46"/>
    <mergeCell ref="E42:F42"/>
    <mergeCell ref="E45:F45"/>
    <mergeCell ref="E38:F38"/>
    <mergeCell ref="E39:F39"/>
    <mergeCell ref="E30:F30"/>
    <mergeCell ref="I16:K16"/>
    <mergeCell ref="E15:F15"/>
    <mergeCell ref="E34:F34"/>
    <mergeCell ref="E21:F21"/>
    <mergeCell ref="E23:F23"/>
    <mergeCell ref="E24:F24"/>
    <mergeCell ref="E17:F17"/>
    <mergeCell ref="E16:F16"/>
    <mergeCell ref="E43:F43"/>
    <mergeCell ref="E31:F31"/>
    <mergeCell ref="E29:F29"/>
    <mergeCell ref="E36:F36"/>
    <mergeCell ref="E33:F33"/>
    <mergeCell ref="I26:K26"/>
    <mergeCell ref="I39:K39"/>
    <mergeCell ref="I41:K41"/>
    <mergeCell ref="E41:F41"/>
    <mergeCell ref="E35:F35"/>
    <mergeCell ref="E40:F40"/>
    <mergeCell ref="I2:L2"/>
    <mergeCell ref="S5:T5"/>
    <mergeCell ref="M2:N2"/>
    <mergeCell ref="T2:X2"/>
    <mergeCell ref="I8:K8"/>
    <mergeCell ref="I9:K9"/>
    <mergeCell ref="I10:K10"/>
    <mergeCell ref="I11:K11"/>
    <mergeCell ref="L12:M12"/>
    <mergeCell ref="I12:K12"/>
    <mergeCell ref="S6:T6"/>
    <mergeCell ref="S7:T7"/>
    <mergeCell ref="I30:K30"/>
    <mergeCell ref="L22:M22"/>
    <mergeCell ref="L26:M26"/>
    <mergeCell ref="L23:M23"/>
    <mergeCell ref="L24:M24"/>
    <mergeCell ref="E28:F28"/>
    <mergeCell ref="E32:F32"/>
    <mergeCell ref="E37:F37"/>
    <mergeCell ref="L5:M5"/>
    <mergeCell ref="L6:M6"/>
    <mergeCell ref="L7:M7"/>
    <mergeCell ref="A4:A5"/>
    <mergeCell ref="E4:H4"/>
    <mergeCell ref="B4:D4"/>
    <mergeCell ref="E5:F5"/>
    <mergeCell ref="V4:X4"/>
    <mergeCell ref="I4:N4"/>
    <mergeCell ref="O4:Q4"/>
    <mergeCell ref="R4:U4"/>
    <mergeCell ref="E14:F14"/>
    <mergeCell ref="E10:F10"/>
    <mergeCell ref="E6:F6"/>
    <mergeCell ref="L10:M10"/>
    <mergeCell ref="I6:K6"/>
    <mergeCell ref="I7:K7"/>
    <mergeCell ref="I5:K5"/>
    <mergeCell ref="L13:M13"/>
    <mergeCell ref="I14:K14"/>
    <mergeCell ref="L11:M11"/>
    <mergeCell ref="L14:M14"/>
    <mergeCell ref="I13:K13"/>
    <mergeCell ref="L8:M8"/>
    <mergeCell ref="L9:M9"/>
    <mergeCell ref="W47:X47"/>
    <mergeCell ref="T1:X1"/>
    <mergeCell ref="O1:S1"/>
    <mergeCell ref="A2:E2"/>
    <mergeCell ref="O2:S2"/>
    <mergeCell ref="M1:N1"/>
    <mergeCell ref="F2:H2"/>
    <mergeCell ref="A28:A31"/>
    <mergeCell ref="E7:F7"/>
    <mergeCell ref="E8:F8"/>
    <mergeCell ref="E9:F9"/>
    <mergeCell ref="A11:A20"/>
    <mergeCell ref="A1:E1"/>
    <mergeCell ref="F1:L1"/>
    <mergeCell ref="A6:A9"/>
    <mergeCell ref="E20:F20"/>
    <mergeCell ref="E11:F11"/>
    <mergeCell ref="A22:A26"/>
    <mergeCell ref="E27:F27"/>
    <mergeCell ref="E26:F26"/>
    <mergeCell ref="E22:F22"/>
    <mergeCell ref="E25:F25"/>
    <mergeCell ref="E12:F12"/>
    <mergeCell ref="E13:F13"/>
  </mergeCells>
  <phoneticPr fontId="3"/>
  <dataValidations count="2">
    <dataValidation type="decimal" operator="lessThanOrEqual" allowBlank="1" showInputMessage="1" showErrorMessage="1" sqref="D6:D9 D22:D25 D28:D31 H7 H12 H31 H17 H22 H25:H26 H33:H34 H37:H38 Q6:Q7 Q12 Q17 X28:X31 Q28 Q33 X6:X9 X11:X14 X33:X42 D11:D20 D33:D42 Q22:Q26 X22:X25 X17:X19 H28:H29 H15" xr:uid="{00000000-0002-0000-0300-000000000000}">
      <formula1>C6</formula1>
    </dataValidation>
    <dataValidation type="decimal" operator="lessThanOrEqual" allowBlank="1" showInputMessage="1" showErrorMessage="1" sqref="U38 N33:N42 N28:N31 N22:N25 U6:U7 U12 U17 U22 U28 U33:U34 N6:N9 N11:N20" xr:uid="{00000000-0002-0000-0300-000001000000}">
      <formula1>L6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8" orientation="landscape" r:id="rId1"/>
  <headerFooter alignWithMargins="0">
    <oddHeader>&amp;C&amp;"ＭＳ Ｐゴシック,太字"愛 媛 県　折 込 部 数 表</oddHeader>
    <oddFooter>&amp;R株式会社 読宣四国 &amp;8TEL087(888)6133　FAX087(888)6130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indexed="47"/>
    <pageSetUpPr fitToPage="1"/>
  </sheetPr>
  <dimension ref="A1:X71"/>
  <sheetViews>
    <sheetView showZeros="0" zoomScale="68" zoomScaleNormal="68" zoomScaleSheetLayoutView="70" workbookViewId="0">
      <selection activeCell="D7" sqref="D7"/>
    </sheetView>
  </sheetViews>
  <sheetFormatPr defaultRowHeight="11.25" x14ac:dyDescent="0.15"/>
  <cols>
    <col min="1" max="1" width="7.625" style="27" customWidth="1"/>
    <col min="2" max="2" width="11.125" style="27" customWidth="1"/>
    <col min="3" max="3" width="10.625" style="27" customWidth="1"/>
    <col min="4" max="4" width="11.625" style="27" customWidth="1"/>
    <col min="5" max="6" width="5.625" style="27" customWidth="1"/>
    <col min="7" max="7" width="10.625" style="27" customWidth="1"/>
    <col min="8" max="8" width="11.625" style="27" customWidth="1"/>
    <col min="9" max="11" width="4.375" style="27" customWidth="1"/>
    <col min="12" max="12" width="7.625" style="27" customWidth="1"/>
    <col min="13" max="13" width="3.625" style="27" customWidth="1"/>
    <col min="14" max="14" width="11.625" style="27" customWidth="1"/>
    <col min="15" max="16" width="10.625" style="27" customWidth="1"/>
    <col min="17" max="17" width="11.625" style="27" customWidth="1"/>
    <col min="18" max="18" width="10.625" style="27" customWidth="1"/>
    <col min="19" max="20" width="5.625" style="27" customWidth="1"/>
    <col min="21" max="21" width="11.625" style="27" customWidth="1"/>
    <col min="22" max="22" width="12.625" style="27" customWidth="1"/>
    <col min="23" max="23" width="10.625" style="27" customWidth="1"/>
    <col min="24" max="24" width="11.625" style="27" customWidth="1"/>
    <col min="25" max="25" width="5" style="27" customWidth="1"/>
    <col min="26" max="16384" width="9" style="27"/>
  </cols>
  <sheetData>
    <row r="1" spans="1:24" ht="22.5" customHeight="1" x14ac:dyDescent="0.15">
      <c r="A1" s="710" t="s">
        <v>76</v>
      </c>
      <c r="B1" s="710"/>
      <c r="C1" s="710"/>
      <c r="D1" s="710"/>
      <c r="E1" s="711"/>
      <c r="F1" s="709" t="s">
        <v>180</v>
      </c>
      <c r="G1" s="710"/>
      <c r="H1" s="710"/>
      <c r="I1" s="710"/>
      <c r="J1" s="710"/>
      <c r="K1" s="710"/>
      <c r="L1" s="711"/>
      <c r="M1" s="712" t="s">
        <v>330</v>
      </c>
      <c r="N1" s="713"/>
      <c r="O1" s="712" t="s">
        <v>78</v>
      </c>
      <c r="P1" s="724"/>
      <c r="Q1" s="724"/>
      <c r="R1" s="724"/>
      <c r="S1" s="713"/>
      <c r="T1" s="712" t="s">
        <v>79</v>
      </c>
      <c r="U1" s="724"/>
      <c r="V1" s="724"/>
      <c r="W1" s="724"/>
      <c r="X1" s="724"/>
    </row>
    <row r="2" spans="1:24" ht="30" customHeight="1" x14ac:dyDescent="0.15">
      <c r="A2" s="714">
        <f>市郡別!A3</f>
        <v>0</v>
      </c>
      <c r="B2" s="714"/>
      <c r="C2" s="714"/>
      <c r="D2" s="714"/>
      <c r="E2" s="715"/>
      <c r="F2" s="728">
        <f>SUM(D48,H48,N48,Q48,U48,X48)</f>
        <v>0</v>
      </c>
      <c r="G2" s="729"/>
      <c r="H2" s="729"/>
      <c r="I2" s="730">
        <f>市郡別!P29</f>
        <v>0</v>
      </c>
      <c r="J2" s="730"/>
      <c r="K2" s="730"/>
      <c r="L2" s="731"/>
      <c r="M2" s="732" t="str">
        <f>市郡別!G3</f>
        <v>-</v>
      </c>
      <c r="N2" s="733"/>
      <c r="O2" s="725">
        <f>市郡別!I3</f>
        <v>0</v>
      </c>
      <c r="P2" s="726"/>
      <c r="Q2" s="726"/>
      <c r="R2" s="726"/>
      <c r="S2" s="727"/>
      <c r="T2" s="725">
        <f>市郡別!L3</f>
        <v>0</v>
      </c>
      <c r="U2" s="726"/>
      <c r="V2" s="726"/>
      <c r="W2" s="726"/>
      <c r="X2" s="726"/>
    </row>
    <row r="3" spans="1:24" ht="9" customHeight="1" x14ac:dyDescent="0.15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</row>
    <row r="4" spans="1:24" ht="24.75" customHeight="1" x14ac:dyDescent="0.15">
      <c r="A4" s="721" t="s">
        <v>92</v>
      </c>
      <c r="B4" s="719" t="s">
        <v>64</v>
      </c>
      <c r="C4" s="694"/>
      <c r="D4" s="720"/>
      <c r="E4" s="707" t="s">
        <v>65</v>
      </c>
      <c r="F4" s="707"/>
      <c r="G4" s="707"/>
      <c r="H4" s="707"/>
      <c r="I4" s="719" t="s">
        <v>66</v>
      </c>
      <c r="J4" s="694"/>
      <c r="K4" s="694"/>
      <c r="L4" s="694"/>
      <c r="M4" s="694"/>
      <c r="N4" s="720"/>
      <c r="O4" s="693" t="s">
        <v>67</v>
      </c>
      <c r="P4" s="694"/>
      <c r="Q4" s="695"/>
      <c r="R4" s="719" t="s">
        <v>68</v>
      </c>
      <c r="S4" s="694"/>
      <c r="T4" s="694"/>
      <c r="U4" s="720"/>
      <c r="V4" s="693" t="s">
        <v>69</v>
      </c>
      <c r="W4" s="694"/>
      <c r="X4" s="695"/>
    </row>
    <row r="5" spans="1:24" ht="20.100000000000001" customHeight="1" x14ac:dyDescent="0.15">
      <c r="A5" s="722"/>
      <c r="B5" s="114" t="s">
        <v>71</v>
      </c>
      <c r="C5" s="115" t="s">
        <v>70</v>
      </c>
      <c r="D5" s="116" t="s">
        <v>7</v>
      </c>
      <c r="E5" s="708" t="s">
        <v>71</v>
      </c>
      <c r="F5" s="704"/>
      <c r="G5" s="115" t="s">
        <v>70</v>
      </c>
      <c r="H5" s="117" t="s">
        <v>7</v>
      </c>
      <c r="I5" s="723" t="s">
        <v>71</v>
      </c>
      <c r="J5" s="708"/>
      <c r="K5" s="704"/>
      <c r="L5" s="703" t="s">
        <v>70</v>
      </c>
      <c r="M5" s="704" t="s">
        <v>7</v>
      </c>
      <c r="N5" s="117" t="s">
        <v>7</v>
      </c>
      <c r="O5" s="114" t="s">
        <v>71</v>
      </c>
      <c r="P5" s="115" t="s">
        <v>70</v>
      </c>
      <c r="Q5" s="117" t="s">
        <v>7</v>
      </c>
      <c r="R5" s="114" t="s">
        <v>71</v>
      </c>
      <c r="S5" s="703" t="s">
        <v>70</v>
      </c>
      <c r="T5" s="704"/>
      <c r="U5" s="116" t="s">
        <v>7</v>
      </c>
      <c r="V5" s="118" t="s">
        <v>71</v>
      </c>
      <c r="W5" s="115" t="s">
        <v>70</v>
      </c>
      <c r="X5" s="117" t="s">
        <v>7</v>
      </c>
    </row>
    <row r="6" spans="1:24" ht="18.95" customHeight="1" x14ac:dyDescent="0.15">
      <c r="A6" s="716" t="s">
        <v>3</v>
      </c>
      <c r="B6" s="119" t="s">
        <v>36</v>
      </c>
      <c r="C6" s="576" t="s">
        <v>451</v>
      </c>
      <c r="D6" s="367"/>
      <c r="E6" s="891" t="s">
        <v>39</v>
      </c>
      <c r="F6" s="892"/>
      <c r="G6" s="300">
        <v>1350</v>
      </c>
      <c r="H6" s="330"/>
      <c r="I6" s="904" t="s">
        <v>501</v>
      </c>
      <c r="J6" s="905"/>
      <c r="K6" s="906"/>
      <c r="L6" s="883" t="s">
        <v>451</v>
      </c>
      <c r="M6" s="884"/>
      <c r="N6" s="367"/>
      <c r="O6" s="119" t="s">
        <v>39</v>
      </c>
      <c r="P6" s="300">
        <v>140</v>
      </c>
      <c r="Q6" s="330"/>
      <c r="R6" s="119" t="s">
        <v>39</v>
      </c>
      <c r="S6" s="898">
        <v>400</v>
      </c>
      <c r="T6" s="899"/>
      <c r="U6" s="315"/>
      <c r="V6" s="556" t="s">
        <v>501</v>
      </c>
      <c r="W6" s="576" t="s">
        <v>451</v>
      </c>
      <c r="X6" s="583"/>
    </row>
    <row r="7" spans="1:24" ht="33" customHeight="1" x14ac:dyDescent="0.15">
      <c r="A7" s="717"/>
      <c r="B7" s="536" t="s">
        <v>576</v>
      </c>
      <c r="C7" s="316">
        <v>1580</v>
      </c>
      <c r="D7" s="315"/>
      <c r="E7" s="663"/>
      <c r="F7" s="664"/>
      <c r="G7" s="316"/>
      <c r="H7" s="331"/>
      <c r="I7" s="907" t="s">
        <v>502</v>
      </c>
      <c r="J7" s="663"/>
      <c r="K7" s="664"/>
      <c r="L7" s="674">
        <v>80</v>
      </c>
      <c r="M7" s="675"/>
      <c r="N7" s="332"/>
      <c r="O7" s="120"/>
      <c r="P7" s="316"/>
      <c r="Q7" s="331"/>
      <c r="R7" s="120"/>
      <c r="S7" s="674"/>
      <c r="T7" s="675"/>
      <c r="U7" s="324"/>
      <c r="V7" s="557" t="s">
        <v>502</v>
      </c>
      <c r="W7" s="316">
        <v>50</v>
      </c>
      <c r="X7" s="330"/>
    </row>
    <row r="8" spans="1:24" ht="18.95" customHeight="1" x14ac:dyDescent="0.15">
      <c r="A8" s="717"/>
      <c r="B8" s="120" t="s">
        <v>37</v>
      </c>
      <c r="C8" s="316">
        <v>6320</v>
      </c>
      <c r="D8" s="315"/>
      <c r="E8" s="663"/>
      <c r="F8" s="664"/>
      <c r="G8" s="316"/>
      <c r="H8" s="331"/>
      <c r="I8" s="662" t="s">
        <v>503</v>
      </c>
      <c r="J8" s="663"/>
      <c r="K8" s="664"/>
      <c r="L8" s="674">
        <v>330</v>
      </c>
      <c r="M8" s="675"/>
      <c r="N8" s="332"/>
      <c r="O8" s="120"/>
      <c r="P8" s="316"/>
      <c r="Q8" s="331"/>
      <c r="R8" s="120"/>
      <c r="S8" s="674"/>
      <c r="T8" s="675"/>
      <c r="U8" s="324"/>
      <c r="V8" s="412" t="s">
        <v>503</v>
      </c>
      <c r="W8" s="316">
        <v>210</v>
      </c>
      <c r="X8" s="330"/>
    </row>
    <row r="9" spans="1:24" ht="18.95" customHeight="1" x14ac:dyDescent="0.15">
      <c r="A9" s="717"/>
      <c r="B9" s="120" t="s">
        <v>38</v>
      </c>
      <c r="C9" s="445" t="s">
        <v>451</v>
      </c>
      <c r="D9" s="504"/>
      <c r="E9" s="663"/>
      <c r="F9" s="664"/>
      <c r="G9" s="316"/>
      <c r="H9" s="331"/>
      <c r="I9" s="665"/>
      <c r="J9" s="663"/>
      <c r="K9" s="664"/>
      <c r="L9" s="674"/>
      <c r="M9" s="675"/>
      <c r="N9" s="339"/>
      <c r="O9" s="120"/>
      <c r="P9" s="316"/>
      <c r="Q9" s="331"/>
      <c r="R9" s="120"/>
      <c r="S9" s="674"/>
      <c r="T9" s="675"/>
      <c r="U9" s="324"/>
      <c r="V9" s="124"/>
      <c r="W9" s="316"/>
      <c r="X9" s="331"/>
    </row>
    <row r="10" spans="1:24" ht="18.95" customHeight="1" x14ac:dyDescent="0.15">
      <c r="A10" s="717"/>
      <c r="B10" s="421" t="s">
        <v>382</v>
      </c>
      <c r="C10" s="316" t="s">
        <v>477</v>
      </c>
      <c r="D10" s="504"/>
      <c r="E10" s="663"/>
      <c r="F10" s="664"/>
      <c r="G10" s="316"/>
      <c r="H10" s="331"/>
      <c r="I10" s="665"/>
      <c r="J10" s="663"/>
      <c r="K10" s="664"/>
      <c r="L10" s="674"/>
      <c r="M10" s="675"/>
      <c r="N10" s="339"/>
      <c r="O10" s="120"/>
      <c r="P10" s="316"/>
      <c r="Q10" s="331"/>
      <c r="R10" s="120"/>
      <c r="S10" s="674"/>
      <c r="T10" s="675"/>
      <c r="U10" s="324"/>
      <c r="V10" s="124"/>
      <c r="W10" s="316"/>
      <c r="X10" s="331"/>
    </row>
    <row r="11" spans="1:24" ht="18.95" customHeight="1" x14ac:dyDescent="0.15">
      <c r="A11" s="717"/>
      <c r="B11" s="148" t="s">
        <v>234</v>
      </c>
      <c r="C11" s="297">
        <v>1710</v>
      </c>
      <c r="D11" s="315"/>
      <c r="E11" s="746" t="s">
        <v>622</v>
      </c>
      <c r="F11" s="745"/>
      <c r="G11" s="297">
        <v>40</v>
      </c>
      <c r="H11" s="332"/>
      <c r="I11" s="808" t="s">
        <v>623</v>
      </c>
      <c r="J11" s="744"/>
      <c r="K11" s="745"/>
      <c r="L11" s="839">
        <v>260</v>
      </c>
      <c r="M11" s="840"/>
      <c r="N11" s="332"/>
      <c r="O11" s="148"/>
      <c r="P11" s="297"/>
      <c r="Q11" s="331"/>
      <c r="R11" s="148"/>
      <c r="S11" s="839"/>
      <c r="T11" s="840"/>
      <c r="U11" s="324"/>
      <c r="V11" s="601" t="s">
        <v>623</v>
      </c>
      <c r="W11" s="297">
        <v>40</v>
      </c>
      <c r="X11" s="332"/>
    </row>
    <row r="12" spans="1:24" ht="18.95" customHeight="1" x14ac:dyDescent="0.15">
      <c r="A12" s="717"/>
      <c r="B12" s="148" t="s">
        <v>235</v>
      </c>
      <c r="C12" s="297">
        <v>1780</v>
      </c>
      <c r="D12" s="315"/>
      <c r="E12" s="746" t="s">
        <v>624</v>
      </c>
      <c r="F12" s="745"/>
      <c r="G12" s="297">
        <v>80</v>
      </c>
      <c r="H12" s="332"/>
      <c r="I12" s="808" t="s">
        <v>560</v>
      </c>
      <c r="J12" s="744"/>
      <c r="K12" s="745"/>
      <c r="L12" s="839">
        <v>60</v>
      </c>
      <c r="M12" s="840"/>
      <c r="N12" s="332"/>
      <c r="O12" s="574" t="s">
        <v>624</v>
      </c>
      <c r="P12" s="297">
        <v>30</v>
      </c>
      <c r="Q12" s="332"/>
      <c r="R12" s="574" t="s">
        <v>627</v>
      </c>
      <c r="S12" s="839">
        <v>40</v>
      </c>
      <c r="T12" s="840"/>
      <c r="U12" s="315"/>
      <c r="V12" s="574" t="s">
        <v>625</v>
      </c>
      <c r="W12" s="297">
        <v>40</v>
      </c>
      <c r="X12" s="332"/>
    </row>
    <row r="13" spans="1:24" ht="18.95" customHeight="1" thickBot="1" x14ac:dyDescent="0.2">
      <c r="A13" s="717"/>
      <c r="B13" s="149" t="s">
        <v>236</v>
      </c>
      <c r="C13" s="318">
        <v>1350</v>
      </c>
      <c r="D13" s="315"/>
      <c r="E13" s="760" t="s">
        <v>246</v>
      </c>
      <c r="F13" s="761"/>
      <c r="G13" s="318">
        <v>40</v>
      </c>
      <c r="H13" s="334"/>
      <c r="I13" s="764" t="s">
        <v>247</v>
      </c>
      <c r="J13" s="760"/>
      <c r="K13" s="761"/>
      <c r="L13" s="850">
        <v>80</v>
      </c>
      <c r="M13" s="851"/>
      <c r="N13" s="334"/>
      <c r="O13" s="149"/>
      <c r="P13" s="318"/>
      <c r="Q13" s="342"/>
      <c r="R13" s="149"/>
      <c r="S13" s="895"/>
      <c r="T13" s="896"/>
      <c r="U13" s="346"/>
      <c r="V13" s="602" t="s">
        <v>626</v>
      </c>
      <c r="W13" s="318">
        <v>30</v>
      </c>
      <c r="X13" s="334"/>
    </row>
    <row r="14" spans="1:24" s="163" customFormat="1" ht="18" customHeight="1" thickTop="1" x14ac:dyDescent="0.15">
      <c r="A14" s="469">
        <f>C14+G14+L14+P14+S14+W14</f>
        <v>16040</v>
      </c>
      <c r="B14" s="451" t="s">
        <v>9</v>
      </c>
      <c r="C14" s="452">
        <f>SUM(C6:C13)</f>
        <v>12740</v>
      </c>
      <c r="D14" s="453">
        <f>SUM(D6:D13)</f>
        <v>0</v>
      </c>
      <c r="E14" s="844" t="s">
        <v>9</v>
      </c>
      <c r="F14" s="845"/>
      <c r="G14" s="452">
        <f>SUM(G6:G13)</f>
        <v>1510</v>
      </c>
      <c r="H14" s="508">
        <f>SUM(H6:H13)</f>
        <v>0</v>
      </c>
      <c r="I14" s="852" t="s">
        <v>9</v>
      </c>
      <c r="J14" s="844"/>
      <c r="K14" s="845"/>
      <c r="L14" s="848">
        <f>SUM(L6:L13)</f>
        <v>810</v>
      </c>
      <c r="M14" s="849"/>
      <c r="N14" s="456">
        <f>SUM(N6:N13)</f>
        <v>0</v>
      </c>
      <c r="O14" s="470" t="s">
        <v>9</v>
      </c>
      <c r="P14" s="452">
        <f>SUM(P6:P13)</f>
        <v>170</v>
      </c>
      <c r="Q14" s="471">
        <f>SUM(Q6:Q13)</f>
        <v>0</v>
      </c>
      <c r="R14" s="470" t="s">
        <v>9</v>
      </c>
      <c r="S14" s="738">
        <f>SUM(S6:S13)</f>
        <v>440</v>
      </c>
      <c r="T14" s="790"/>
      <c r="U14" s="460">
        <f>SUM(U6:U13)</f>
        <v>0</v>
      </c>
      <c r="V14" s="472" t="s">
        <v>9</v>
      </c>
      <c r="W14" s="452">
        <f>SUM(W6:W13)</f>
        <v>370</v>
      </c>
      <c r="X14" s="471">
        <f>SUM(X6:X13)</f>
        <v>0</v>
      </c>
    </row>
    <row r="15" spans="1:24" ht="18.95" customHeight="1" x14ac:dyDescent="0.15">
      <c r="A15" s="410"/>
      <c r="B15" s="177" t="s">
        <v>237</v>
      </c>
      <c r="C15" s="322">
        <v>1450</v>
      </c>
      <c r="D15" s="323"/>
      <c r="E15" s="903" t="s">
        <v>608</v>
      </c>
      <c r="F15" s="753"/>
      <c r="G15" s="322">
        <v>60</v>
      </c>
      <c r="H15" s="336"/>
      <c r="I15" s="752" t="s">
        <v>248</v>
      </c>
      <c r="J15" s="756"/>
      <c r="K15" s="753"/>
      <c r="L15" s="879">
        <v>50</v>
      </c>
      <c r="M15" s="880"/>
      <c r="N15" s="336"/>
      <c r="O15" s="87"/>
      <c r="P15" s="186"/>
      <c r="Q15" s="155"/>
      <c r="R15" s="36"/>
      <c r="S15" s="893"/>
      <c r="T15" s="894"/>
      <c r="U15" s="193"/>
      <c r="V15" s="142" t="s">
        <v>252</v>
      </c>
      <c r="W15" s="322">
        <v>20</v>
      </c>
      <c r="X15" s="336"/>
    </row>
    <row r="16" spans="1:24" ht="18.95" customHeight="1" x14ac:dyDescent="0.15">
      <c r="A16" s="93" t="s">
        <v>106</v>
      </c>
      <c r="B16" s="148"/>
      <c r="C16" s="297"/>
      <c r="D16" s="324"/>
      <c r="E16" s="744"/>
      <c r="F16" s="745"/>
      <c r="G16" s="297"/>
      <c r="H16" s="331"/>
      <c r="I16" s="808" t="s">
        <v>415</v>
      </c>
      <c r="J16" s="744"/>
      <c r="K16" s="745"/>
      <c r="L16" s="674" t="s">
        <v>613</v>
      </c>
      <c r="M16" s="675"/>
      <c r="N16" s="367"/>
      <c r="O16" s="73"/>
      <c r="P16" s="152"/>
      <c r="Q16" s="156"/>
      <c r="R16" s="30"/>
      <c r="S16" s="842"/>
      <c r="T16" s="843"/>
      <c r="U16" s="160"/>
      <c r="V16" s="113"/>
      <c r="W16" s="297"/>
      <c r="X16" s="331"/>
    </row>
    <row r="17" spans="1:24" ht="18.95" customHeight="1" x14ac:dyDescent="0.15">
      <c r="A17" s="838" t="s">
        <v>385</v>
      </c>
      <c r="B17" s="148" t="s">
        <v>238</v>
      </c>
      <c r="C17" s="152" t="s">
        <v>454</v>
      </c>
      <c r="D17" s="367"/>
      <c r="E17" s="744"/>
      <c r="F17" s="745"/>
      <c r="G17" s="297"/>
      <c r="H17" s="331"/>
      <c r="I17" s="751" t="s">
        <v>457</v>
      </c>
      <c r="J17" s="744"/>
      <c r="K17" s="745"/>
      <c r="L17" s="839">
        <v>30</v>
      </c>
      <c r="M17" s="840"/>
      <c r="N17" s="332"/>
      <c r="O17" s="73"/>
      <c r="P17" s="152"/>
      <c r="Q17" s="156"/>
      <c r="R17" s="30"/>
      <c r="S17" s="842"/>
      <c r="T17" s="843"/>
      <c r="U17" s="160"/>
      <c r="V17" s="113"/>
      <c r="W17" s="297"/>
      <c r="X17" s="331"/>
    </row>
    <row r="18" spans="1:24" ht="18.95" customHeight="1" x14ac:dyDescent="0.15">
      <c r="A18" s="838"/>
      <c r="B18" s="148"/>
      <c r="C18" s="249"/>
      <c r="D18" s="367"/>
      <c r="E18" s="744"/>
      <c r="F18" s="745"/>
      <c r="G18" s="297"/>
      <c r="H18" s="331"/>
      <c r="I18" s="857" t="s">
        <v>420</v>
      </c>
      <c r="J18" s="858"/>
      <c r="K18" s="859"/>
      <c r="L18" s="674" t="s">
        <v>613</v>
      </c>
      <c r="M18" s="675"/>
      <c r="N18" s="367"/>
      <c r="O18" s="73"/>
      <c r="P18" s="152"/>
      <c r="Q18" s="156"/>
      <c r="R18" s="30"/>
      <c r="S18" s="842"/>
      <c r="T18" s="843"/>
      <c r="U18" s="160"/>
      <c r="V18" s="113"/>
      <c r="W18" s="297"/>
      <c r="X18" s="331"/>
    </row>
    <row r="19" spans="1:24" ht="18.95" customHeight="1" x14ac:dyDescent="0.15">
      <c r="A19" s="838"/>
      <c r="B19" s="419" t="s">
        <v>379</v>
      </c>
      <c r="C19" s="152" t="s">
        <v>454</v>
      </c>
      <c r="D19" s="367"/>
      <c r="E19" s="744"/>
      <c r="F19" s="745"/>
      <c r="G19" s="297"/>
      <c r="H19" s="331"/>
      <c r="I19" s="751"/>
      <c r="J19" s="744"/>
      <c r="K19" s="745"/>
      <c r="L19" s="839"/>
      <c r="M19" s="840"/>
      <c r="N19" s="339"/>
      <c r="O19" s="73"/>
      <c r="P19" s="152"/>
      <c r="Q19" s="156"/>
      <c r="R19" s="30"/>
      <c r="S19" s="842"/>
      <c r="T19" s="843"/>
      <c r="U19" s="160"/>
      <c r="V19" s="420" t="s">
        <v>475</v>
      </c>
      <c r="W19" s="249" t="s">
        <v>468</v>
      </c>
      <c r="X19" s="449"/>
    </row>
    <row r="20" spans="1:24" ht="18.95" customHeight="1" x14ac:dyDescent="0.15">
      <c r="A20" s="838"/>
      <c r="B20" s="148" t="s">
        <v>239</v>
      </c>
      <c r="C20" s="297">
        <v>240</v>
      </c>
      <c r="D20" s="317"/>
      <c r="E20" s="744"/>
      <c r="F20" s="745"/>
      <c r="G20" s="297"/>
      <c r="H20" s="331"/>
      <c r="I20" s="751" t="s">
        <v>249</v>
      </c>
      <c r="J20" s="744"/>
      <c r="K20" s="745"/>
      <c r="L20" s="839">
        <v>10</v>
      </c>
      <c r="M20" s="840"/>
      <c r="N20" s="332"/>
      <c r="O20" s="73"/>
      <c r="P20" s="152"/>
      <c r="Q20" s="156"/>
      <c r="R20" s="30"/>
      <c r="S20" s="842"/>
      <c r="T20" s="843"/>
      <c r="U20" s="160"/>
      <c r="V20" s="113" t="s">
        <v>253</v>
      </c>
      <c r="W20" s="249" t="s">
        <v>166</v>
      </c>
      <c r="X20" s="449"/>
    </row>
    <row r="21" spans="1:24" ht="18.95" customHeight="1" x14ac:dyDescent="0.15">
      <c r="A21" s="838"/>
      <c r="B21" s="148" t="s">
        <v>240</v>
      </c>
      <c r="C21" s="297">
        <v>640</v>
      </c>
      <c r="D21" s="317"/>
      <c r="E21" s="746" t="s">
        <v>609</v>
      </c>
      <c r="F21" s="745"/>
      <c r="G21" s="297">
        <v>30</v>
      </c>
      <c r="H21" s="332"/>
      <c r="I21" s="751" t="s">
        <v>250</v>
      </c>
      <c r="J21" s="744"/>
      <c r="K21" s="745"/>
      <c r="L21" s="839">
        <v>20</v>
      </c>
      <c r="M21" s="840"/>
      <c r="N21" s="332"/>
      <c r="O21" s="73"/>
      <c r="P21" s="152"/>
      <c r="Q21" s="156"/>
      <c r="R21" s="30"/>
      <c r="S21" s="842"/>
      <c r="T21" s="843"/>
      <c r="U21" s="160"/>
      <c r="V21" s="113" t="s">
        <v>250</v>
      </c>
      <c r="W21" s="297">
        <v>20</v>
      </c>
      <c r="X21" s="332"/>
    </row>
    <row r="22" spans="1:24" ht="18.95" customHeight="1" x14ac:dyDescent="0.15">
      <c r="A22" s="93" t="s">
        <v>62</v>
      </c>
      <c r="B22" s="148" t="s">
        <v>241</v>
      </c>
      <c r="C22" s="297">
        <v>60</v>
      </c>
      <c r="D22" s="317"/>
      <c r="E22" s="744"/>
      <c r="F22" s="745"/>
      <c r="G22" s="297"/>
      <c r="H22" s="331"/>
      <c r="I22" s="751"/>
      <c r="J22" s="744"/>
      <c r="K22" s="745"/>
      <c r="L22" s="839"/>
      <c r="M22" s="840"/>
      <c r="N22" s="339"/>
      <c r="O22" s="73"/>
      <c r="P22" s="152"/>
      <c r="Q22" s="156"/>
      <c r="R22" s="30"/>
      <c r="S22" s="842"/>
      <c r="T22" s="843"/>
      <c r="U22" s="160"/>
      <c r="V22" s="113"/>
      <c r="W22" s="297"/>
      <c r="X22" s="331"/>
    </row>
    <row r="23" spans="1:24" ht="18.95" customHeight="1" thickBot="1" x14ac:dyDescent="0.2">
      <c r="A23" s="94"/>
      <c r="B23" s="149"/>
      <c r="C23" s="250"/>
      <c r="D23" s="367"/>
      <c r="E23" s="760"/>
      <c r="F23" s="761"/>
      <c r="G23" s="318"/>
      <c r="H23" s="337"/>
      <c r="I23" s="764"/>
      <c r="J23" s="760"/>
      <c r="K23" s="761"/>
      <c r="L23" s="874"/>
      <c r="M23" s="875"/>
      <c r="N23" s="447"/>
      <c r="O23" s="77"/>
      <c r="P23" s="153"/>
      <c r="Q23" s="157"/>
      <c r="R23" s="89"/>
      <c r="S23" s="855"/>
      <c r="T23" s="856"/>
      <c r="U23" s="161"/>
      <c r="V23" s="141"/>
      <c r="W23" s="318"/>
      <c r="X23" s="337"/>
    </row>
    <row r="24" spans="1:24" s="163" customFormat="1" ht="18" customHeight="1" thickTop="1" x14ac:dyDescent="0.15">
      <c r="A24" s="469">
        <f>SUM(C24+G24+L24+P24+S24+W24)</f>
        <v>2630</v>
      </c>
      <c r="B24" s="470" t="s">
        <v>9</v>
      </c>
      <c r="C24" s="452">
        <f>SUM(C15:C23)</f>
        <v>2390</v>
      </c>
      <c r="D24" s="473">
        <f>SUM(D15:D23)</f>
        <v>0</v>
      </c>
      <c r="E24" s="844" t="s">
        <v>9</v>
      </c>
      <c r="F24" s="845"/>
      <c r="G24" s="452">
        <f>SUM(G15:G23)</f>
        <v>90</v>
      </c>
      <c r="H24" s="508">
        <f>SUM(H15:H23)</f>
        <v>0</v>
      </c>
      <c r="I24" s="852" t="s">
        <v>9</v>
      </c>
      <c r="J24" s="844"/>
      <c r="K24" s="845"/>
      <c r="L24" s="848">
        <f>SUM(L15:L23)</f>
        <v>110</v>
      </c>
      <c r="M24" s="849"/>
      <c r="N24" s="456">
        <f>SUM(N15:N18,N20:N21,N23)</f>
        <v>0</v>
      </c>
      <c r="O24" s="474"/>
      <c r="P24" s="454"/>
      <c r="Q24" s="450"/>
      <c r="R24" s="475"/>
      <c r="S24" s="738"/>
      <c r="T24" s="790"/>
      <c r="U24" s="476"/>
      <c r="V24" s="472" t="s">
        <v>9</v>
      </c>
      <c r="W24" s="452">
        <f>SUM(W15:W23)</f>
        <v>40</v>
      </c>
      <c r="X24" s="471">
        <f>SUM(X15:X23)</f>
        <v>0</v>
      </c>
    </row>
    <row r="25" spans="1:24" ht="17.45" hidden="1" customHeight="1" x14ac:dyDescent="0.2">
      <c r="A25" s="34"/>
      <c r="B25" s="85"/>
      <c r="C25" s="320"/>
      <c r="D25" s="321"/>
      <c r="E25" s="846"/>
      <c r="F25" s="846"/>
      <c r="G25" s="320"/>
      <c r="H25" s="335"/>
      <c r="I25" s="876"/>
      <c r="J25" s="846"/>
      <c r="K25" s="846"/>
      <c r="L25" s="320"/>
      <c r="M25" s="877"/>
      <c r="N25" s="878"/>
      <c r="O25" s="85"/>
      <c r="P25" s="185"/>
      <c r="Q25" s="185"/>
      <c r="R25" s="35"/>
      <c r="S25" s="841"/>
      <c r="T25" s="841"/>
      <c r="U25" s="194"/>
      <c r="V25" s="84"/>
      <c r="W25" s="320"/>
      <c r="X25" s="335"/>
    </row>
    <row r="26" spans="1:24" ht="18.95" customHeight="1" x14ac:dyDescent="0.15">
      <c r="A26" s="777" t="s">
        <v>126</v>
      </c>
      <c r="B26" s="174" t="s">
        <v>242</v>
      </c>
      <c r="C26" s="298">
        <v>300</v>
      </c>
      <c r="D26" s="325"/>
      <c r="E26" s="746" t="s">
        <v>633</v>
      </c>
      <c r="F26" s="745"/>
      <c r="G26" s="297">
        <v>10</v>
      </c>
      <c r="H26" s="332"/>
      <c r="I26" s="752"/>
      <c r="J26" s="756"/>
      <c r="K26" s="753"/>
      <c r="L26" s="853"/>
      <c r="M26" s="854"/>
      <c r="N26" s="338"/>
      <c r="O26" s="424"/>
      <c r="P26" s="178"/>
      <c r="Q26" s="190"/>
      <c r="R26" s="31"/>
      <c r="S26" s="893"/>
      <c r="T26" s="897"/>
      <c r="U26" s="195"/>
      <c r="V26" s="176"/>
      <c r="W26" s="298"/>
      <c r="X26" s="347"/>
    </row>
    <row r="27" spans="1:24" ht="18.95" customHeight="1" x14ac:dyDescent="0.15">
      <c r="A27" s="770"/>
      <c r="B27" s="112" t="s">
        <v>243</v>
      </c>
      <c r="C27" s="297">
        <v>2740</v>
      </c>
      <c r="D27" s="326"/>
      <c r="E27" s="746" t="s">
        <v>634</v>
      </c>
      <c r="F27" s="745"/>
      <c r="G27" s="297">
        <v>100</v>
      </c>
      <c r="H27" s="332"/>
      <c r="I27" s="751" t="s">
        <v>251</v>
      </c>
      <c r="J27" s="744"/>
      <c r="K27" s="745"/>
      <c r="L27" s="839">
        <v>550</v>
      </c>
      <c r="M27" s="840"/>
      <c r="N27" s="332"/>
      <c r="O27" s="71"/>
      <c r="P27" s="152"/>
      <c r="Q27" s="184"/>
      <c r="R27" s="29"/>
      <c r="S27" s="842"/>
      <c r="T27" s="847"/>
      <c r="U27" s="160"/>
      <c r="V27" s="144" t="s">
        <v>254</v>
      </c>
      <c r="W27" s="297">
        <v>80</v>
      </c>
      <c r="X27" s="333"/>
    </row>
    <row r="28" spans="1:24" ht="18.95" customHeight="1" x14ac:dyDescent="0.15">
      <c r="A28" s="770"/>
      <c r="B28" s="112" t="s">
        <v>244</v>
      </c>
      <c r="C28" s="527" t="s">
        <v>452</v>
      </c>
      <c r="D28" s="528"/>
      <c r="E28" s="744"/>
      <c r="F28" s="745"/>
      <c r="G28" s="297"/>
      <c r="H28" s="331"/>
      <c r="I28" s="751"/>
      <c r="J28" s="744"/>
      <c r="K28" s="745"/>
      <c r="L28" s="839"/>
      <c r="M28" s="840"/>
      <c r="N28" s="339"/>
      <c r="O28" s="71"/>
      <c r="P28" s="152"/>
      <c r="Q28" s="184"/>
      <c r="R28" s="29"/>
      <c r="S28" s="842"/>
      <c r="T28" s="847"/>
      <c r="U28" s="160"/>
      <c r="V28" s="144"/>
      <c r="W28" s="297"/>
      <c r="X28" s="348"/>
    </row>
    <row r="29" spans="1:24" ht="18.95" customHeight="1" x14ac:dyDescent="0.15">
      <c r="A29" s="770"/>
      <c r="B29" s="112" t="s">
        <v>245</v>
      </c>
      <c r="C29" s="527" t="s">
        <v>452</v>
      </c>
      <c r="D29" s="528"/>
      <c r="E29" s="744"/>
      <c r="F29" s="745"/>
      <c r="G29" s="297"/>
      <c r="H29" s="331"/>
      <c r="I29" s="751"/>
      <c r="J29" s="744"/>
      <c r="K29" s="745"/>
      <c r="L29" s="839"/>
      <c r="M29" s="840"/>
      <c r="N29" s="339"/>
      <c r="O29" s="71"/>
      <c r="P29" s="152"/>
      <c r="Q29" s="184"/>
      <c r="R29" s="29"/>
      <c r="S29" s="842"/>
      <c r="T29" s="847"/>
      <c r="U29" s="160"/>
      <c r="V29" s="144"/>
      <c r="W29" s="297"/>
      <c r="X29" s="348"/>
    </row>
    <row r="30" spans="1:24" ht="18.95" customHeight="1" thickBot="1" x14ac:dyDescent="0.2">
      <c r="A30" s="770"/>
      <c r="B30" s="143" t="s">
        <v>40</v>
      </c>
      <c r="C30" s="318">
        <v>510</v>
      </c>
      <c r="D30" s="326"/>
      <c r="E30" s="746" t="s">
        <v>635</v>
      </c>
      <c r="F30" s="745"/>
      <c r="G30" s="297">
        <v>20</v>
      </c>
      <c r="H30" s="332"/>
      <c r="I30" s="764" t="s">
        <v>40</v>
      </c>
      <c r="J30" s="760"/>
      <c r="K30" s="761"/>
      <c r="L30" s="850">
        <v>60</v>
      </c>
      <c r="M30" s="851"/>
      <c r="N30" s="334"/>
      <c r="O30" s="407"/>
      <c r="P30" s="153"/>
      <c r="Q30" s="183"/>
      <c r="R30" s="88"/>
      <c r="S30" s="855"/>
      <c r="T30" s="860"/>
      <c r="U30" s="161"/>
      <c r="V30" s="145"/>
      <c r="W30" s="318"/>
      <c r="X30" s="349"/>
    </row>
    <row r="31" spans="1:24" s="163" customFormat="1" ht="18" customHeight="1" thickTop="1" x14ac:dyDescent="0.15">
      <c r="A31" s="469">
        <f>SUM(C31+G31+L31+P31+S31+W31)</f>
        <v>4370</v>
      </c>
      <c r="B31" s="470" t="s">
        <v>9</v>
      </c>
      <c r="C31" s="452">
        <f>SUM(C26:C30)</f>
        <v>3550</v>
      </c>
      <c r="D31" s="473">
        <f>SUM(D26:D30)</f>
        <v>0</v>
      </c>
      <c r="E31" s="844" t="s">
        <v>9</v>
      </c>
      <c r="F31" s="845"/>
      <c r="G31" s="452">
        <f>SUM(G26:G30)</f>
        <v>130</v>
      </c>
      <c r="H31" s="508">
        <f>SUM(H26:H30)</f>
        <v>0</v>
      </c>
      <c r="I31" s="852" t="s">
        <v>9</v>
      </c>
      <c r="J31" s="844"/>
      <c r="K31" s="845"/>
      <c r="L31" s="848">
        <f>SUM(L26:L30)</f>
        <v>610</v>
      </c>
      <c r="M31" s="849"/>
      <c r="N31" s="456">
        <f>SUM(N27,N30)</f>
        <v>0</v>
      </c>
      <c r="O31" s="474"/>
      <c r="P31" s="454"/>
      <c r="Q31" s="450"/>
      <c r="R31" s="475"/>
      <c r="S31" s="738">
        <f>SUM(S26:S30)</f>
        <v>0</v>
      </c>
      <c r="T31" s="790"/>
      <c r="U31" s="476">
        <f>SUM(U26:U30)</f>
        <v>0</v>
      </c>
      <c r="V31" s="472" t="s">
        <v>9</v>
      </c>
      <c r="W31" s="452">
        <f>SUM(W26:W30)</f>
        <v>80</v>
      </c>
      <c r="X31" s="471">
        <f>SUM(X26:X30)</f>
        <v>0</v>
      </c>
    </row>
    <row r="32" spans="1:24" ht="17.45" customHeight="1" x14ac:dyDescent="0.15">
      <c r="A32" s="1"/>
      <c r="B32" s="33"/>
      <c r="C32" s="300"/>
      <c r="D32" s="302"/>
      <c r="E32" s="864"/>
      <c r="F32" s="865"/>
      <c r="G32" s="300"/>
      <c r="H32" s="338"/>
      <c r="I32" s="864"/>
      <c r="J32" s="902"/>
      <c r="K32" s="865"/>
      <c r="L32" s="883"/>
      <c r="M32" s="884"/>
      <c r="N32" s="338"/>
      <c r="O32" s="33"/>
      <c r="P32" s="154"/>
      <c r="Q32" s="179"/>
      <c r="R32" s="33"/>
      <c r="S32" s="900"/>
      <c r="T32" s="901"/>
      <c r="U32" s="162"/>
      <c r="V32" s="32"/>
      <c r="W32" s="300"/>
      <c r="X32" s="350"/>
    </row>
    <row r="33" spans="1:24" ht="17.45" customHeight="1" x14ac:dyDescent="0.15">
      <c r="A33" s="1"/>
      <c r="B33" s="33"/>
      <c r="C33" s="300"/>
      <c r="D33" s="302"/>
      <c r="E33" s="861"/>
      <c r="F33" s="863"/>
      <c r="G33" s="300"/>
      <c r="H33" s="339"/>
      <c r="I33" s="861"/>
      <c r="J33" s="862"/>
      <c r="K33" s="863"/>
      <c r="L33" s="674"/>
      <c r="M33" s="675"/>
      <c r="N33" s="339"/>
      <c r="O33" s="33"/>
      <c r="P33" s="154"/>
      <c r="Q33" s="179"/>
      <c r="R33" s="33"/>
      <c r="S33" s="868"/>
      <c r="T33" s="869"/>
      <c r="U33" s="162"/>
      <c r="V33" s="32"/>
      <c r="W33" s="300"/>
      <c r="X33" s="350"/>
    </row>
    <row r="34" spans="1:24" ht="17.45" customHeight="1" x14ac:dyDescent="0.15">
      <c r="A34" s="1"/>
      <c r="B34" s="38"/>
      <c r="C34" s="316"/>
      <c r="D34" s="327"/>
      <c r="E34" s="861"/>
      <c r="F34" s="863"/>
      <c r="G34" s="316"/>
      <c r="H34" s="339"/>
      <c r="I34" s="861"/>
      <c r="J34" s="862"/>
      <c r="K34" s="863"/>
      <c r="L34" s="674"/>
      <c r="M34" s="675"/>
      <c r="N34" s="339"/>
      <c r="O34" s="38"/>
      <c r="P34" s="150"/>
      <c r="Q34" s="182"/>
      <c r="R34" s="38"/>
      <c r="S34" s="868"/>
      <c r="T34" s="869"/>
      <c r="U34" s="196"/>
      <c r="V34" s="37"/>
      <c r="W34" s="316"/>
      <c r="X34" s="348"/>
    </row>
    <row r="35" spans="1:24" ht="17.45" customHeight="1" x14ac:dyDescent="0.15">
      <c r="A35" s="1"/>
      <c r="B35" s="38"/>
      <c r="C35" s="316"/>
      <c r="D35" s="327"/>
      <c r="E35" s="861"/>
      <c r="F35" s="863"/>
      <c r="G35" s="316"/>
      <c r="H35" s="339"/>
      <c r="I35" s="861"/>
      <c r="J35" s="862"/>
      <c r="K35" s="863"/>
      <c r="L35" s="674"/>
      <c r="M35" s="675"/>
      <c r="N35" s="339"/>
      <c r="O35" s="38"/>
      <c r="P35" s="150"/>
      <c r="Q35" s="182"/>
      <c r="R35" s="38"/>
      <c r="S35" s="868"/>
      <c r="T35" s="869"/>
      <c r="U35" s="196"/>
      <c r="V35" s="37"/>
      <c r="W35" s="316"/>
      <c r="X35" s="348"/>
    </row>
    <row r="36" spans="1:24" ht="17.45" customHeight="1" x14ac:dyDescent="0.15">
      <c r="A36" s="1"/>
      <c r="B36" s="38"/>
      <c r="C36" s="316"/>
      <c r="D36" s="327"/>
      <c r="E36" s="861"/>
      <c r="F36" s="863"/>
      <c r="G36" s="316"/>
      <c r="H36" s="339"/>
      <c r="I36" s="861"/>
      <c r="J36" s="862"/>
      <c r="K36" s="863"/>
      <c r="L36" s="674"/>
      <c r="M36" s="675"/>
      <c r="N36" s="339"/>
      <c r="O36" s="38"/>
      <c r="P36" s="150"/>
      <c r="Q36" s="182"/>
      <c r="R36" s="38"/>
      <c r="S36" s="868"/>
      <c r="T36" s="869"/>
      <c r="U36" s="196"/>
      <c r="V36" s="37"/>
      <c r="W36" s="316"/>
      <c r="X36" s="348"/>
    </row>
    <row r="37" spans="1:24" ht="17.45" customHeight="1" x14ac:dyDescent="0.15">
      <c r="A37" s="1"/>
      <c r="B37" s="38"/>
      <c r="C37" s="316"/>
      <c r="D37" s="327"/>
      <c r="E37" s="861"/>
      <c r="F37" s="863"/>
      <c r="G37" s="316"/>
      <c r="H37" s="339"/>
      <c r="I37" s="861"/>
      <c r="J37" s="862"/>
      <c r="K37" s="863"/>
      <c r="L37" s="674"/>
      <c r="M37" s="675"/>
      <c r="N37" s="339"/>
      <c r="O37" s="38"/>
      <c r="P37" s="150"/>
      <c r="Q37" s="182"/>
      <c r="R37" s="38"/>
      <c r="S37" s="868"/>
      <c r="T37" s="869"/>
      <c r="U37" s="196"/>
      <c r="V37" s="37"/>
      <c r="W37" s="316"/>
      <c r="X37" s="348"/>
    </row>
    <row r="38" spans="1:24" ht="17.45" customHeight="1" x14ac:dyDescent="0.15">
      <c r="A38" s="1"/>
      <c r="B38" s="38"/>
      <c r="C38" s="316"/>
      <c r="D38" s="327"/>
      <c r="E38" s="861"/>
      <c r="F38" s="863"/>
      <c r="G38" s="316"/>
      <c r="H38" s="339"/>
      <c r="I38" s="861"/>
      <c r="J38" s="862"/>
      <c r="K38" s="863"/>
      <c r="L38" s="674"/>
      <c r="M38" s="675"/>
      <c r="N38" s="339"/>
      <c r="O38" s="38"/>
      <c r="P38" s="150"/>
      <c r="Q38" s="182"/>
      <c r="R38" s="38"/>
      <c r="S38" s="868"/>
      <c r="T38" s="869"/>
      <c r="U38" s="196"/>
      <c r="V38" s="37"/>
      <c r="W38" s="316"/>
      <c r="X38" s="348"/>
    </row>
    <row r="39" spans="1:24" ht="17.45" customHeight="1" x14ac:dyDescent="0.15">
      <c r="A39" s="1"/>
      <c r="B39" s="38"/>
      <c r="C39" s="316"/>
      <c r="D39" s="327"/>
      <c r="E39" s="861"/>
      <c r="F39" s="863"/>
      <c r="G39" s="316"/>
      <c r="H39" s="339"/>
      <c r="I39" s="861"/>
      <c r="J39" s="862"/>
      <c r="K39" s="863"/>
      <c r="L39" s="674"/>
      <c r="M39" s="675"/>
      <c r="N39" s="339"/>
      <c r="O39" s="38"/>
      <c r="P39" s="150"/>
      <c r="Q39" s="182"/>
      <c r="R39" s="38"/>
      <c r="S39" s="868"/>
      <c r="T39" s="869"/>
      <c r="U39" s="196"/>
      <c r="V39" s="37"/>
      <c r="W39" s="316"/>
      <c r="X39" s="348"/>
    </row>
    <row r="40" spans="1:24" ht="17.45" customHeight="1" x14ac:dyDescent="0.15">
      <c r="A40" s="1"/>
      <c r="B40" s="38"/>
      <c r="C40" s="316"/>
      <c r="D40" s="327"/>
      <c r="E40" s="861"/>
      <c r="F40" s="863"/>
      <c r="G40" s="316"/>
      <c r="H40" s="339"/>
      <c r="I40" s="861"/>
      <c r="J40" s="862"/>
      <c r="K40" s="863"/>
      <c r="L40" s="674"/>
      <c r="M40" s="675"/>
      <c r="N40" s="339"/>
      <c r="O40" s="38"/>
      <c r="P40" s="150"/>
      <c r="Q40" s="182"/>
      <c r="R40" s="38"/>
      <c r="S40" s="868"/>
      <c r="T40" s="869"/>
      <c r="U40" s="196"/>
      <c r="V40" s="37"/>
      <c r="W40" s="316"/>
      <c r="X40" s="348"/>
    </row>
    <row r="41" spans="1:24" ht="17.45" customHeight="1" x14ac:dyDescent="0.15">
      <c r="A41" s="1"/>
      <c r="B41" s="38"/>
      <c r="C41" s="316"/>
      <c r="D41" s="327"/>
      <c r="E41" s="861"/>
      <c r="F41" s="863"/>
      <c r="G41" s="316"/>
      <c r="H41" s="339"/>
      <c r="I41" s="861"/>
      <c r="J41" s="862"/>
      <c r="K41" s="863"/>
      <c r="L41" s="674"/>
      <c r="M41" s="675"/>
      <c r="N41" s="339"/>
      <c r="O41" s="38"/>
      <c r="P41" s="150"/>
      <c r="Q41" s="182"/>
      <c r="R41" s="38"/>
      <c r="S41" s="868"/>
      <c r="T41" s="869"/>
      <c r="U41" s="196"/>
      <c r="V41" s="37"/>
      <c r="W41" s="316"/>
      <c r="X41" s="348"/>
    </row>
    <row r="42" spans="1:24" ht="17.45" customHeight="1" x14ac:dyDescent="0.15">
      <c r="A42" s="1"/>
      <c r="B42" s="38"/>
      <c r="C42" s="316"/>
      <c r="D42" s="327"/>
      <c r="E42" s="861"/>
      <c r="F42" s="863"/>
      <c r="G42" s="316"/>
      <c r="H42" s="339"/>
      <c r="I42" s="861"/>
      <c r="J42" s="862"/>
      <c r="K42" s="863"/>
      <c r="L42" s="674"/>
      <c r="M42" s="675"/>
      <c r="N42" s="339"/>
      <c r="O42" s="38"/>
      <c r="P42" s="150"/>
      <c r="Q42" s="182"/>
      <c r="R42" s="38"/>
      <c r="S42" s="868"/>
      <c r="T42" s="869"/>
      <c r="U42" s="196"/>
      <c r="V42" s="37"/>
      <c r="W42" s="316"/>
      <c r="X42" s="348"/>
    </row>
    <row r="43" spans="1:24" ht="17.45" customHeight="1" x14ac:dyDescent="0.15">
      <c r="A43" s="1"/>
      <c r="B43" s="38"/>
      <c r="C43" s="316"/>
      <c r="D43" s="327"/>
      <c r="E43" s="861"/>
      <c r="F43" s="863"/>
      <c r="G43" s="316"/>
      <c r="H43" s="339"/>
      <c r="I43" s="861"/>
      <c r="J43" s="862"/>
      <c r="K43" s="863"/>
      <c r="L43" s="674"/>
      <c r="M43" s="675"/>
      <c r="N43" s="339"/>
      <c r="O43" s="38"/>
      <c r="P43" s="150"/>
      <c r="Q43" s="182"/>
      <c r="R43" s="38"/>
      <c r="S43" s="868"/>
      <c r="T43" s="869"/>
      <c r="U43" s="196"/>
      <c r="V43" s="37"/>
      <c r="W43" s="316"/>
      <c r="X43" s="348"/>
    </row>
    <row r="44" spans="1:24" ht="17.45" customHeight="1" x14ac:dyDescent="0.15">
      <c r="A44" s="1"/>
      <c r="B44" s="38"/>
      <c r="C44" s="316"/>
      <c r="D44" s="327"/>
      <c r="E44" s="861"/>
      <c r="F44" s="863"/>
      <c r="G44" s="316"/>
      <c r="H44" s="339"/>
      <c r="I44" s="861"/>
      <c r="J44" s="862"/>
      <c r="K44" s="863"/>
      <c r="L44" s="674"/>
      <c r="M44" s="675"/>
      <c r="N44" s="339"/>
      <c r="O44" s="38"/>
      <c r="P44" s="150"/>
      <c r="Q44" s="182"/>
      <c r="R44" s="38"/>
      <c r="S44" s="868"/>
      <c r="T44" s="869"/>
      <c r="U44" s="196"/>
      <c r="V44" s="37"/>
      <c r="W44" s="316"/>
      <c r="X44" s="348"/>
    </row>
    <row r="45" spans="1:24" ht="17.45" customHeight="1" x14ac:dyDescent="0.15">
      <c r="A45" s="1"/>
      <c r="B45" s="38"/>
      <c r="C45" s="316"/>
      <c r="D45" s="327"/>
      <c r="E45" s="861"/>
      <c r="F45" s="863"/>
      <c r="G45" s="316"/>
      <c r="H45" s="339"/>
      <c r="I45" s="861"/>
      <c r="J45" s="862"/>
      <c r="K45" s="863"/>
      <c r="L45" s="674"/>
      <c r="M45" s="675"/>
      <c r="N45" s="339"/>
      <c r="O45" s="38"/>
      <c r="P45" s="150"/>
      <c r="Q45" s="182"/>
      <c r="R45" s="38"/>
      <c r="S45" s="868"/>
      <c r="T45" s="869"/>
      <c r="U45" s="196"/>
      <c r="V45" s="37"/>
      <c r="W45" s="316"/>
      <c r="X45" s="348"/>
    </row>
    <row r="46" spans="1:24" ht="17.45" customHeight="1" x14ac:dyDescent="0.15">
      <c r="A46" s="39"/>
      <c r="B46" s="40"/>
      <c r="C46" s="328"/>
      <c r="D46" s="329"/>
      <c r="E46" s="870"/>
      <c r="F46" s="871"/>
      <c r="G46" s="328"/>
      <c r="H46" s="340"/>
      <c r="I46" s="870"/>
      <c r="J46" s="881"/>
      <c r="K46" s="871"/>
      <c r="L46" s="887"/>
      <c r="M46" s="888"/>
      <c r="N46" s="340"/>
      <c r="O46" s="40"/>
      <c r="P46" s="187"/>
      <c r="Q46" s="191"/>
      <c r="R46" s="40"/>
      <c r="S46" s="889"/>
      <c r="T46" s="890"/>
      <c r="U46" s="197"/>
      <c r="V46" s="41"/>
      <c r="W46" s="328"/>
      <c r="X46" s="351"/>
    </row>
    <row r="47" spans="1:24" s="81" customFormat="1" ht="17.45" customHeight="1" x14ac:dyDescent="0.15">
      <c r="A47" s="90" t="s">
        <v>20</v>
      </c>
      <c r="B47" s="91"/>
      <c r="C47" s="180"/>
      <c r="D47" s="188"/>
      <c r="E47" s="872"/>
      <c r="F47" s="873"/>
      <c r="G47" s="290"/>
      <c r="H47" s="408"/>
      <c r="I47" s="882"/>
      <c r="J47" s="872"/>
      <c r="K47" s="873"/>
      <c r="L47" s="883"/>
      <c r="M47" s="884"/>
      <c r="N47" s="408"/>
      <c r="O47" s="425"/>
      <c r="P47" s="180"/>
      <c r="Q47" s="192"/>
      <c r="R47" s="91"/>
      <c r="S47" s="866"/>
      <c r="T47" s="867"/>
      <c r="U47" s="198"/>
      <c r="V47" s="92"/>
      <c r="W47" s="290"/>
      <c r="X47" s="352"/>
    </row>
    <row r="48" spans="1:24" s="164" customFormat="1" ht="18" customHeight="1" x14ac:dyDescent="0.15">
      <c r="A48" s="311">
        <f>SUM(C48+G48+L48+P48+S48+W48)</f>
        <v>23040</v>
      </c>
      <c r="B48" s="289" t="s">
        <v>9</v>
      </c>
      <c r="C48" s="131">
        <f>SUM(C14+C24+C31)</f>
        <v>18680</v>
      </c>
      <c r="D48" s="312">
        <f>SUM(D14+D24+D31)</f>
        <v>0</v>
      </c>
      <c r="E48" s="817" t="s">
        <v>9</v>
      </c>
      <c r="F48" s="805"/>
      <c r="G48" s="131">
        <f>SUM(G14+G24+G31)</f>
        <v>1730</v>
      </c>
      <c r="H48" s="509">
        <f>SUM(H14+H24+H31)</f>
        <v>0</v>
      </c>
      <c r="I48" s="804" t="s">
        <v>9</v>
      </c>
      <c r="J48" s="817"/>
      <c r="K48" s="805"/>
      <c r="L48" s="885">
        <f>SUM(L14+L24+L31)</f>
        <v>1530</v>
      </c>
      <c r="M48" s="886"/>
      <c r="N48" s="409">
        <f>SUM(N14+N24+N31)</f>
        <v>0</v>
      </c>
      <c r="O48" s="426" t="s">
        <v>9</v>
      </c>
      <c r="P48" s="131">
        <f>SUM(P14+P24+P31)</f>
        <v>170</v>
      </c>
      <c r="Q48" s="313">
        <f>SUM(Q31+Q24+Q14)</f>
        <v>0</v>
      </c>
      <c r="R48" s="289" t="s">
        <v>9</v>
      </c>
      <c r="S48" s="678">
        <f>SUM(S31+S24+S14)</f>
        <v>440</v>
      </c>
      <c r="T48" s="832"/>
      <c r="U48" s="314">
        <f>SUM(U14+U24+U31)</f>
        <v>0</v>
      </c>
      <c r="V48" s="292" t="s">
        <v>9</v>
      </c>
      <c r="W48" s="341">
        <f>SUM(W14+W24+W31)</f>
        <v>490</v>
      </c>
      <c r="X48" s="353">
        <f>SUM(X14+X24+X31)</f>
        <v>0</v>
      </c>
    </row>
    <row r="49" spans="1:24" ht="15" customHeight="1" x14ac:dyDescent="0.15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676" t="str">
        <f>市郡別!P42</f>
        <v>2025年10月現在②</v>
      </c>
      <c r="X49" s="677"/>
    </row>
    <row r="50" spans="1:24" ht="15" customHeight="1" x14ac:dyDescent="0.15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</row>
    <row r="51" spans="1:24" ht="15" customHeight="1" x14ac:dyDescent="0.15"/>
    <row r="52" spans="1:24" ht="15" customHeight="1" x14ac:dyDescent="0.15"/>
    <row r="53" spans="1:24" ht="15" customHeight="1" x14ac:dyDescent="0.15"/>
    <row r="54" spans="1:24" ht="15" customHeight="1" x14ac:dyDescent="0.15"/>
    <row r="55" spans="1:24" ht="15" customHeight="1" x14ac:dyDescent="0.15"/>
    <row r="56" spans="1:24" ht="15" customHeight="1" x14ac:dyDescent="0.15"/>
    <row r="57" spans="1:24" ht="18.75" customHeight="1" x14ac:dyDescent="0.15"/>
    <row r="58" spans="1:24" ht="15" customHeight="1" x14ac:dyDescent="0.15"/>
    <row r="59" spans="1:24" ht="15" customHeight="1" x14ac:dyDescent="0.15"/>
    <row r="60" spans="1:24" ht="15" customHeight="1" x14ac:dyDescent="0.15"/>
    <row r="61" spans="1:24" ht="15" customHeight="1" x14ac:dyDescent="0.15"/>
    <row r="62" spans="1:24" ht="15" customHeight="1" x14ac:dyDescent="0.15"/>
    <row r="63" spans="1:24" ht="15" customHeight="1" x14ac:dyDescent="0.15"/>
    <row r="64" spans="1:2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</sheetData>
  <sheetProtection algorithmName="SHA-512" hashValue="vOkKjjj8feXnGiygeQplSPuMLiI2+IuiBryZBhS0yMJc9JP8QsO1uPso4PHkl5SuzXiDxXz7f+3ctOMeUU6tKA==" saltValue="nSjSY/q0gLt8ut7jq5Elmw==" spinCount="100000" sheet="1" selectLockedCells="1"/>
  <mergeCells count="198">
    <mergeCell ref="F1:L1"/>
    <mergeCell ref="M1:N1"/>
    <mergeCell ref="E4:H4"/>
    <mergeCell ref="E7:F7"/>
    <mergeCell ref="I4:N4"/>
    <mergeCell ref="I5:K5"/>
    <mergeCell ref="I6:K6"/>
    <mergeCell ref="I7:K7"/>
    <mergeCell ref="A1:E1"/>
    <mergeCell ref="A2:E2"/>
    <mergeCell ref="A4:A5"/>
    <mergeCell ref="F2:H2"/>
    <mergeCell ref="B4:D4"/>
    <mergeCell ref="I2:L2"/>
    <mergeCell ref="L5:M5"/>
    <mergeCell ref="M2:N2"/>
    <mergeCell ref="L6:M6"/>
    <mergeCell ref="L43:M43"/>
    <mergeCell ref="I32:K32"/>
    <mergeCell ref="E10:F10"/>
    <mergeCell ref="E11:F11"/>
    <mergeCell ref="E9:F9"/>
    <mergeCell ref="E12:F12"/>
    <mergeCell ref="E13:F13"/>
    <mergeCell ref="E14:F14"/>
    <mergeCell ref="E15:F15"/>
    <mergeCell ref="L9:M9"/>
    <mergeCell ref="E17:F17"/>
    <mergeCell ref="E18:F18"/>
    <mergeCell ref="E19:F19"/>
    <mergeCell ref="I19:K19"/>
    <mergeCell ref="I15:K15"/>
    <mergeCell ref="I16:K16"/>
    <mergeCell ref="I17:K17"/>
    <mergeCell ref="I11:K11"/>
    <mergeCell ref="E16:F16"/>
    <mergeCell ref="L39:M39"/>
    <mergeCell ref="L38:M38"/>
    <mergeCell ref="L37:M37"/>
    <mergeCell ref="L36:M36"/>
    <mergeCell ref="L42:M42"/>
    <mergeCell ref="O1:S1"/>
    <mergeCell ref="S5:T5"/>
    <mergeCell ref="S6:T6"/>
    <mergeCell ref="S7:T7"/>
    <mergeCell ref="S35:T35"/>
    <mergeCell ref="S39:T39"/>
    <mergeCell ref="S40:T40"/>
    <mergeCell ref="S41:T41"/>
    <mergeCell ref="S42:T42"/>
    <mergeCell ref="S32:T32"/>
    <mergeCell ref="S38:T38"/>
    <mergeCell ref="S36:T36"/>
    <mergeCell ref="S34:T34"/>
    <mergeCell ref="T1:X1"/>
    <mergeCell ref="V4:X4"/>
    <mergeCell ref="T2:X2"/>
    <mergeCell ref="O4:Q4"/>
    <mergeCell ref="S28:T28"/>
    <mergeCell ref="A26:A30"/>
    <mergeCell ref="R4:U4"/>
    <mergeCell ref="A6:A13"/>
    <mergeCell ref="E5:F5"/>
    <mergeCell ref="E6:F6"/>
    <mergeCell ref="O2:S2"/>
    <mergeCell ref="S9:T9"/>
    <mergeCell ref="S10:T10"/>
    <mergeCell ref="S11:T11"/>
    <mergeCell ref="S12:T12"/>
    <mergeCell ref="S8:T8"/>
    <mergeCell ref="S15:T15"/>
    <mergeCell ref="S16:T16"/>
    <mergeCell ref="L17:M17"/>
    <mergeCell ref="I12:K12"/>
    <mergeCell ref="I13:K13"/>
    <mergeCell ref="I14:K14"/>
    <mergeCell ref="S13:T13"/>
    <mergeCell ref="S14:T14"/>
    <mergeCell ref="L14:M14"/>
    <mergeCell ref="L13:M13"/>
    <mergeCell ref="L27:M27"/>
    <mergeCell ref="L24:M24"/>
    <mergeCell ref="S26:T26"/>
    <mergeCell ref="S44:T44"/>
    <mergeCell ref="S33:T33"/>
    <mergeCell ref="S37:T37"/>
    <mergeCell ref="I46:K46"/>
    <mergeCell ref="I48:K48"/>
    <mergeCell ref="I47:K47"/>
    <mergeCell ref="L32:M32"/>
    <mergeCell ref="L48:M48"/>
    <mergeCell ref="L47:M47"/>
    <mergeCell ref="L46:M46"/>
    <mergeCell ref="L45:M45"/>
    <mergeCell ref="L44:M44"/>
    <mergeCell ref="I33:K33"/>
    <mergeCell ref="L34:M34"/>
    <mergeCell ref="L33:M33"/>
    <mergeCell ref="L35:M35"/>
    <mergeCell ref="L40:M40"/>
    <mergeCell ref="I37:K37"/>
    <mergeCell ref="I38:K38"/>
    <mergeCell ref="I40:K40"/>
    <mergeCell ref="S48:T48"/>
    <mergeCell ref="S45:T45"/>
    <mergeCell ref="S46:T46"/>
    <mergeCell ref="I39:K39"/>
    <mergeCell ref="S47:T47"/>
    <mergeCell ref="S43:T43"/>
    <mergeCell ref="E48:F48"/>
    <mergeCell ref="E44:F44"/>
    <mergeCell ref="E46:F46"/>
    <mergeCell ref="E47:F47"/>
    <mergeCell ref="I43:K43"/>
    <mergeCell ref="L7:M7"/>
    <mergeCell ref="L12:M12"/>
    <mergeCell ref="L11:M11"/>
    <mergeCell ref="L19:M19"/>
    <mergeCell ref="L28:M28"/>
    <mergeCell ref="E34:F34"/>
    <mergeCell ref="I35:K35"/>
    <mergeCell ref="E31:F31"/>
    <mergeCell ref="I28:K28"/>
    <mergeCell ref="L23:M23"/>
    <mergeCell ref="I8:K8"/>
    <mergeCell ref="I25:K25"/>
    <mergeCell ref="I10:K10"/>
    <mergeCell ref="L16:M16"/>
    <mergeCell ref="M25:N25"/>
    <mergeCell ref="L15:M15"/>
    <mergeCell ref="I23:K23"/>
    <mergeCell ref="I29:K29"/>
    <mergeCell ref="E35:F35"/>
    <mergeCell ref="E33:F33"/>
    <mergeCell ref="I30:K30"/>
    <mergeCell ref="I31:K31"/>
    <mergeCell ref="E45:F45"/>
    <mergeCell ref="I45:K45"/>
    <mergeCell ref="I42:K42"/>
    <mergeCell ref="E42:F42"/>
    <mergeCell ref="E39:F39"/>
    <mergeCell ref="E40:F40"/>
    <mergeCell ref="E41:F41"/>
    <mergeCell ref="I41:K41"/>
    <mergeCell ref="I36:K36"/>
    <mergeCell ref="I44:K44"/>
    <mergeCell ref="E38:F38"/>
    <mergeCell ref="E37:F37"/>
    <mergeCell ref="E36:F36"/>
    <mergeCell ref="E43:F43"/>
    <mergeCell ref="L41:M41"/>
    <mergeCell ref="I24:K24"/>
    <mergeCell ref="L21:M21"/>
    <mergeCell ref="I26:K26"/>
    <mergeCell ref="L26:M26"/>
    <mergeCell ref="S18:T18"/>
    <mergeCell ref="E8:F8"/>
    <mergeCell ref="S21:T21"/>
    <mergeCell ref="S27:T27"/>
    <mergeCell ref="S23:T23"/>
    <mergeCell ref="S24:T24"/>
    <mergeCell ref="I9:K9"/>
    <mergeCell ref="I22:K22"/>
    <mergeCell ref="I18:K18"/>
    <mergeCell ref="L10:M10"/>
    <mergeCell ref="I27:K27"/>
    <mergeCell ref="L8:M8"/>
    <mergeCell ref="E27:F27"/>
    <mergeCell ref="E29:F29"/>
    <mergeCell ref="E28:F28"/>
    <mergeCell ref="E30:F30"/>
    <mergeCell ref="S30:T30"/>
    <mergeCell ref="I34:K34"/>
    <mergeCell ref="E32:F32"/>
    <mergeCell ref="W49:X49"/>
    <mergeCell ref="A17:A21"/>
    <mergeCell ref="L20:M20"/>
    <mergeCell ref="L29:M29"/>
    <mergeCell ref="L22:M22"/>
    <mergeCell ref="S31:T31"/>
    <mergeCell ref="S25:T25"/>
    <mergeCell ref="S19:T19"/>
    <mergeCell ref="S20:T20"/>
    <mergeCell ref="S17:T17"/>
    <mergeCell ref="E21:F21"/>
    <mergeCell ref="E22:F22"/>
    <mergeCell ref="E23:F23"/>
    <mergeCell ref="E24:F24"/>
    <mergeCell ref="E25:F25"/>
    <mergeCell ref="L18:M18"/>
    <mergeCell ref="I20:K20"/>
    <mergeCell ref="I21:K21"/>
    <mergeCell ref="E20:F20"/>
    <mergeCell ref="E26:F26"/>
    <mergeCell ref="S29:T29"/>
    <mergeCell ref="S22:T22"/>
    <mergeCell ref="L31:M31"/>
    <mergeCell ref="L30:M30"/>
  </mergeCells>
  <phoneticPr fontId="3"/>
  <dataValidations count="3">
    <dataValidation type="decimal" operator="lessThanOrEqual" allowBlank="1" showInputMessage="1" showErrorMessage="1" sqref="D6:D13 D15 D17:D23 D26:D30 H6 H11:H13 H15 H21 Q6 Q12 X6:X8 X11:X13 X15 N18 X27 N6 X19:X21 N16 H30 H26:H27" xr:uid="{00000000-0002-0000-0400-000000000000}">
      <formula1>C6</formula1>
    </dataValidation>
    <dataValidation type="decimal" operator="lessThanOrEqual" allowBlank="1" showInputMessage="1" showErrorMessage="1" sqref="U12 N11:N13 N23 N20:N21 N30 N27 N7:N8 U6 N15 N17" xr:uid="{00000000-0002-0000-0400-000001000000}">
      <formula1>L6</formula1>
    </dataValidation>
    <dataValidation operator="lessThanOrEqual" allowBlank="1" showInputMessage="1" showErrorMessage="1" sqref="V6" xr:uid="{00000000-0002-0000-0400-000002000000}"/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5" orientation="landscape" r:id="rId1"/>
  <headerFooter alignWithMargins="0">
    <oddHeader>&amp;C&amp;"ＭＳ Ｐゴシック,太字"愛 媛 県　折 込 部 数 表</oddHeader>
    <oddFooter>&amp;R株式会社 読宣四国 &amp;8TEL087(888)6133　FAX087(888)6130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indexed="47"/>
    <pageSetUpPr fitToPage="1"/>
  </sheetPr>
  <dimension ref="A1:X54"/>
  <sheetViews>
    <sheetView showZeros="0" zoomScale="68" zoomScaleNormal="68" zoomScaleSheetLayoutView="70" workbookViewId="0">
      <selection activeCell="D6" sqref="D6"/>
    </sheetView>
  </sheetViews>
  <sheetFormatPr defaultRowHeight="11.25" x14ac:dyDescent="0.15"/>
  <cols>
    <col min="1" max="1" width="8.125" style="27" customWidth="1"/>
    <col min="2" max="2" width="12.375" style="27" customWidth="1"/>
    <col min="3" max="3" width="10.625" style="27" customWidth="1"/>
    <col min="4" max="4" width="11.625" style="27" customWidth="1"/>
    <col min="5" max="6" width="6.875" style="27" customWidth="1"/>
    <col min="7" max="7" width="10.625" style="27" customWidth="1"/>
    <col min="8" max="8" width="11.125" style="27" customWidth="1"/>
    <col min="9" max="11" width="3.625" style="27" customWidth="1"/>
    <col min="12" max="12" width="7.625" style="27" customWidth="1"/>
    <col min="13" max="13" width="3.625" style="27" customWidth="1"/>
    <col min="14" max="14" width="11.625" style="27" customWidth="1"/>
    <col min="15" max="15" width="12.75" style="27" customWidth="1"/>
    <col min="16" max="16" width="10.625" style="27" customWidth="1"/>
    <col min="17" max="17" width="11.625" style="27" customWidth="1"/>
    <col min="18" max="18" width="11.75" style="27" customWidth="1"/>
    <col min="19" max="20" width="5.625" style="27" customWidth="1"/>
    <col min="21" max="21" width="11.625" style="27" customWidth="1"/>
    <col min="22" max="22" width="12.25" style="27" customWidth="1"/>
    <col min="23" max="23" width="10.625" style="27" customWidth="1"/>
    <col min="24" max="24" width="11.625" style="27" customWidth="1"/>
    <col min="25" max="25" width="5" style="27" customWidth="1"/>
    <col min="26" max="16384" width="9" style="27"/>
  </cols>
  <sheetData>
    <row r="1" spans="1:24" ht="22.5" customHeight="1" x14ac:dyDescent="0.15">
      <c r="A1" s="710" t="s">
        <v>76</v>
      </c>
      <c r="B1" s="710"/>
      <c r="C1" s="710"/>
      <c r="D1" s="710"/>
      <c r="E1" s="711"/>
      <c r="F1" s="709" t="s">
        <v>180</v>
      </c>
      <c r="G1" s="710"/>
      <c r="H1" s="710"/>
      <c r="I1" s="710"/>
      <c r="J1" s="710"/>
      <c r="K1" s="710"/>
      <c r="L1" s="711"/>
      <c r="M1" s="712" t="s">
        <v>330</v>
      </c>
      <c r="N1" s="713"/>
      <c r="O1" s="712" t="s">
        <v>78</v>
      </c>
      <c r="P1" s="724"/>
      <c r="Q1" s="724"/>
      <c r="R1" s="724"/>
      <c r="S1" s="713"/>
      <c r="T1" s="712" t="s">
        <v>79</v>
      </c>
      <c r="U1" s="724"/>
      <c r="V1" s="724"/>
      <c r="W1" s="724"/>
      <c r="X1" s="724"/>
    </row>
    <row r="2" spans="1:24" ht="30" customHeight="1" x14ac:dyDescent="0.15">
      <c r="A2" s="714">
        <f>市郡別!A3</f>
        <v>0</v>
      </c>
      <c r="B2" s="714"/>
      <c r="C2" s="714"/>
      <c r="D2" s="714"/>
      <c r="E2" s="715"/>
      <c r="F2" s="728">
        <f>SUM(D44,H44,N44,Q44,U44,X44)</f>
        <v>0</v>
      </c>
      <c r="G2" s="729"/>
      <c r="H2" s="729"/>
      <c r="I2" s="730">
        <f>市郡別!P29</f>
        <v>0</v>
      </c>
      <c r="J2" s="918"/>
      <c r="K2" s="918"/>
      <c r="L2" s="919"/>
      <c r="M2" s="732" t="str">
        <f>市郡別!G3</f>
        <v>-</v>
      </c>
      <c r="N2" s="733"/>
      <c r="O2" s="725">
        <f>市郡別!I3</f>
        <v>0</v>
      </c>
      <c r="P2" s="726"/>
      <c r="Q2" s="726"/>
      <c r="R2" s="726"/>
      <c r="S2" s="727"/>
      <c r="T2" s="725">
        <f>市郡別!L3</f>
        <v>0</v>
      </c>
      <c r="U2" s="726"/>
      <c r="V2" s="726"/>
      <c r="W2" s="726"/>
      <c r="X2" s="726"/>
    </row>
    <row r="3" spans="1:24" ht="11.25" customHeight="1" x14ac:dyDescent="0.15"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</row>
    <row r="4" spans="1:24" ht="24.75" customHeight="1" x14ac:dyDescent="0.15">
      <c r="A4" s="721" t="s">
        <v>92</v>
      </c>
      <c r="B4" s="719" t="s">
        <v>64</v>
      </c>
      <c r="C4" s="694"/>
      <c r="D4" s="720"/>
      <c r="E4" s="707" t="s">
        <v>65</v>
      </c>
      <c r="F4" s="707"/>
      <c r="G4" s="707"/>
      <c r="H4" s="707"/>
      <c r="I4" s="719" t="s">
        <v>66</v>
      </c>
      <c r="J4" s="694"/>
      <c r="K4" s="694"/>
      <c r="L4" s="694"/>
      <c r="M4" s="694"/>
      <c r="N4" s="720"/>
      <c r="O4" s="693" t="s">
        <v>67</v>
      </c>
      <c r="P4" s="694"/>
      <c r="Q4" s="695"/>
      <c r="R4" s="719" t="s">
        <v>68</v>
      </c>
      <c r="S4" s="694"/>
      <c r="T4" s="694"/>
      <c r="U4" s="720"/>
      <c r="V4" s="693" t="s">
        <v>69</v>
      </c>
      <c r="W4" s="694"/>
      <c r="X4" s="695"/>
    </row>
    <row r="5" spans="1:24" ht="20.100000000000001" customHeight="1" x14ac:dyDescent="0.15">
      <c r="A5" s="722"/>
      <c r="B5" s="114" t="s">
        <v>71</v>
      </c>
      <c r="C5" s="115" t="s">
        <v>70</v>
      </c>
      <c r="D5" s="116" t="s">
        <v>7</v>
      </c>
      <c r="E5" s="708" t="s">
        <v>71</v>
      </c>
      <c r="F5" s="704"/>
      <c r="G5" s="115" t="s">
        <v>70</v>
      </c>
      <c r="H5" s="117" t="s">
        <v>7</v>
      </c>
      <c r="I5" s="723" t="s">
        <v>71</v>
      </c>
      <c r="J5" s="708"/>
      <c r="K5" s="704"/>
      <c r="L5" s="703" t="s">
        <v>70</v>
      </c>
      <c r="M5" s="704"/>
      <c r="N5" s="116" t="s">
        <v>364</v>
      </c>
      <c r="O5" s="118" t="s">
        <v>71</v>
      </c>
      <c r="P5" s="115" t="s">
        <v>70</v>
      </c>
      <c r="Q5" s="117" t="s">
        <v>7</v>
      </c>
      <c r="R5" s="114" t="s">
        <v>71</v>
      </c>
      <c r="S5" s="703" t="s">
        <v>70</v>
      </c>
      <c r="T5" s="704"/>
      <c r="U5" s="116" t="s">
        <v>7</v>
      </c>
      <c r="V5" s="118" t="s">
        <v>71</v>
      </c>
      <c r="W5" s="115" t="s">
        <v>70</v>
      </c>
      <c r="X5" s="117" t="s">
        <v>7</v>
      </c>
    </row>
    <row r="6" spans="1:24" ht="18.95" customHeight="1" x14ac:dyDescent="0.15">
      <c r="A6" s="716" t="s">
        <v>273</v>
      </c>
      <c r="B6" s="575" t="s">
        <v>533</v>
      </c>
      <c r="C6" s="300">
        <v>2260</v>
      </c>
      <c r="D6" s="317"/>
      <c r="E6" s="699" t="s">
        <v>124</v>
      </c>
      <c r="F6" s="700"/>
      <c r="G6" s="300">
        <v>1900</v>
      </c>
      <c r="H6" s="336"/>
      <c r="I6" s="939" t="s">
        <v>387</v>
      </c>
      <c r="J6" s="699"/>
      <c r="K6" s="700"/>
      <c r="L6" s="883">
        <v>3700</v>
      </c>
      <c r="M6" s="884"/>
      <c r="N6" s="315"/>
      <c r="O6" s="126" t="s">
        <v>387</v>
      </c>
      <c r="P6" s="300">
        <v>850</v>
      </c>
      <c r="Q6" s="330"/>
      <c r="R6" s="119" t="s">
        <v>136</v>
      </c>
      <c r="S6" s="883">
        <v>110</v>
      </c>
      <c r="T6" s="884"/>
      <c r="U6" s="315"/>
      <c r="V6" s="66" t="s">
        <v>421</v>
      </c>
      <c r="W6" s="300">
        <v>260</v>
      </c>
      <c r="X6" s="330"/>
    </row>
    <row r="7" spans="1:24" ht="18.95" customHeight="1" x14ac:dyDescent="0.15">
      <c r="A7" s="717"/>
      <c r="B7" s="529" t="s">
        <v>516</v>
      </c>
      <c r="C7" s="316" t="s">
        <v>535</v>
      </c>
      <c r="D7" s="324"/>
      <c r="E7" s="663"/>
      <c r="F7" s="664"/>
      <c r="G7" s="316"/>
      <c r="H7" s="331"/>
      <c r="I7" s="665"/>
      <c r="J7" s="663"/>
      <c r="K7" s="664"/>
      <c r="L7" s="674"/>
      <c r="M7" s="675"/>
      <c r="N7" s="324"/>
      <c r="O7" s="124"/>
      <c r="P7" s="316"/>
      <c r="Q7" s="331"/>
      <c r="R7" s="120"/>
      <c r="S7" s="674"/>
      <c r="T7" s="675"/>
      <c r="U7" s="324"/>
      <c r="V7" s="124" t="s">
        <v>56</v>
      </c>
      <c r="W7" s="316">
        <v>120</v>
      </c>
      <c r="X7" s="332"/>
    </row>
    <row r="8" spans="1:24" ht="18.75" customHeight="1" x14ac:dyDescent="0.15">
      <c r="A8" s="717"/>
      <c r="B8" s="555" t="s">
        <v>536</v>
      </c>
      <c r="C8" s="576" t="s">
        <v>592</v>
      </c>
      <c r="D8" s="367"/>
      <c r="E8" s="744" t="s">
        <v>260</v>
      </c>
      <c r="F8" s="745"/>
      <c r="G8" s="297">
        <v>1100</v>
      </c>
      <c r="H8" s="332"/>
      <c r="I8" s="751" t="s">
        <v>171</v>
      </c>
      <c r="J8" s="744"/>
      <c r="K8" s="745"/>
      <c r="L8" s="839">
        <v>2400</v>
      </c>
      <c r="M8" s="840"/>
      <c r="N8" s="317"/>
      <c r="O8" s="571" t="s">
        <v>541</v>
      </c>
      <c r="P8" s="297">
        <v>50</v>
      </c>
      <c r="Q8" s="332"/>
      <c r="R8" s="366" t="s">
        <v>337</v>
      </c>
      <c r="S8" s="839">
        <v>120</v>
      </c>
      <c r="T8" s="840"/>
      <c r="U8" s="317"/>
      <c r="V8" s="113" t="s">
        <v>268</v>
      </c>
      <c r="W8" s="297">
        <v>340</v>
      </c>
      <c r="X8" s="332"/>
    </row>
    <row r="9" spans="1:24" ht="18.95" customHeight="1" x14ac:dyDescent="0.15">
      <c r="A9" s="717"/>
      <c r="B9" s="554" t="s">
        <v>537</v>
      </c>
      <c r="C9" s="297">
        <v>1960</v>
      </c>
      <c r="D9" s="317"/>
      <c r="E9" s="744" t="s">
        <v>82</v>
      </c>
      <c r="F9" s="745"/>
      <c r="G9" s="297">
        <v>400</v>
      </c>
      <c r="H9" s="332"/>
      <c r="I9" s="751"/>
      <c r="J9" s="744"/>
      <c r="K9" s="745"/>
      <c r="L9" s="839"/>
      <c r="M9" s="840"/>
      <c r="N9" s="324"/>
      <c r="O9" s="570" t="s">
        <v>542</v>
      </c>
      <c r="P9" s="297">
        <v>70</v>
      </c>
      <c r="Q9" s="332"/>
      <c r="R9" s="148" t="s">
        <v>123</v>
      </c>
      <c r="S9" s="839">
        <v>20</v>
      </c>
      <c r="T9" s="840"/>
      <c r="U9" s="317"/>
      <c r="V9" s="570" t="s">
        <v>542</v>
      </c>
      <c r="W9" s="297">
        <v>40</v>
      </c>
      <c r="X9" s="332"/>
    </row>
    <row r="10" spans="1:24" ht="18.95" customHeight="1" x14ac:dyDescent="0.15">
      <c r="A10" s="717"/>
      <c r="B10" s="555" t="s">
        <v>538</v>
      </c>
      <c r="C10" s="297">
        <v>1050</v>
      </c>
      <c r="D10" s="317"/>
      <c r="E10" s="744"/>
      <c r="F10" s="745"/>
      <c r="G10" s="297"/>
      <c r="H10" s="331"/>
      <c r="I10" s="751"/>
      <c r="J10" s="744"/>
      <c r="K10" s="745"/>
      <c r="L10" s="839"/>
      <c r="M10" s="840"/>
      <c r="N10" s="324"/>
      <c r="O10" s="113"/>
      <c r="P10" s="297"/>
      <c r="Q10" s="331"/>
      <c r="R10" s="148"/>
      <c r="S10" s="839"/>
      <c r="T10" s="840"/>
      <c r="U10" s="324"/>
      <c r="V10" s="113"/>
      <c r="W10" s="297"/>
      <c r="X10" s="449"/>
    </row>
    <row r="11" spans="1:24" ht="18.75" customHeight="1" x14ac:dyDescent="0.15">
      <c r="A11" s="717"/>
      <c r="B11" s="577" t="s">
        <v>539</v>
      </c>
      <c r="C11" s="297">
        <v>1420</v>
      </c>
      <c r="D11" s="317"/>
      <c r="E11" s="744" t="s">
        <v>255</v>
      </c>
      <c r="F11" s="745"/>
      <c r="G11" s="297">
        <v>700</v>
      </c>
      <c r="H11" s="332"/>
      <c r="I11" s="751" t="s">
        <v>255</v>
      </c>
      <c r="J11" s="744"/>
      <c r="K11" s="745"/>
      <c r="L11" s="839">
        <v>700</v>
      </c>
      <c r="M11" s="840"/>
      <c r="N11" s="317"/>
      <c r="O11" s="141" t="s">
        <v>264</v>
      </c>
      <c r="P11" s="297">
        <v>210</v>
      </c>
      <c r="Q11" s="332"/>
      <c r="R11" s="366" t="s">
        <v>384</v>
      </c>
      <c r="S11" s="839">
        <v>50</v>
      </c>
      <c r="T11" s="840"/>
      <c r="U11" s="317"/>
      <c r="V11" s="149" t="s">
        <v>266</v>
      </c>
      <c r="W11" s="297">
        <v>90</v>
      </c>
      <c r="X11" s="332"/>
    </row>
    <row r="12" spans="1:24" ht="18.95" customHeight="1" thickBot="1" x14ac:dyDescent="0.2">
      <c r="A12" s="718"/>
      <c r="B12" s="141"/>
      <c r="C12" s="318"/>
      <c r="D12" s="360"/>
      <c r="E12" s="760"/>
      <c r="F12" s="761"/>
      <c r="G12" s="318"/>
      <c r="H12" s="337"/>
      <c r="I12" s="764"/>
      <c r="J12" s="760"/>
      <c r="K12" s="761"/>
      <c r="L12" s="895"/>
      <c r="M12" s="896"/>
      <c r="N12" s="360"/>
      <c r="O12" s="937" t="s">
        <v>418</v>
      </c>
      <c r="P12" s="938"/>
      <c r="Q12" s="337"/>
      <c r="R12" s="149" t="s">
        <v>266</v>
      </c>
      <c r="S12" s="895">
        <v>20</v>
      </c>
      <c r="T12" s="896"/>
      <c r="U12" s="319"/>
      <c r="V12" s="937" t="s">
        <v>418</v>
      </c>
      <c r="W12" s="938"/>
      <c r="X12" s="337"/>
    </row>
    <row r="13" spans="1:24" s="163" customFormat="1" ht="18" customHeight="1" thickTop="1" x14ac:dyDescent="0.15">
      <c r="A13" s="450">
        <f>SUM(C13+G13+L13+P13+S13+W13)</f>
        <v>19940</v>
      </c>
      <c r="B13" s="451" t="s">
        <v>9</v>
      </c>
      <c r="C13" s="452">
        <f>SUM(C6:C12)</f>
        <v>6690</v>
      </c>
      <c r="D13" s="453">
        <f>SUM(D6:D12)</f>
        <v>0</v>
      </c>
      <c r="E13" s="844" t="s">
        <v>9</v>
      </c>
      <c r="F13" s="845"/>
      <c r="G13" s="452">
        <f>SUM(G6:G11)</f>
        <v>4100</v>
      </c>
      <c r="H13" s="508">
        <f>SUM(H6:H12)</f>
        <v>0</v>
      </c>
      <c r="I13" s="852" t="s">
        <v>9</v>
      </c>
      <c r="J13" s="844"/>
      <c r="K13" s="845"/>
      <c r="L13" s="848">
        <f>SUM(L6:L11)</f>
        <v>6800</v>
      </c>
      <c r="M13" s="849"/>
      <c r="N13" s="453">
        <f>SUM(N6:N12)</f>
        <v>0</v>
      </c>
      <c r="O13" s="455" t="s">
        <v>9</v>
      </c>
      <c r="P13" s="452">
        <f>SUM(P6:P11)</f>
        <v>1180</v>
      </c>
      <c r="Q13" s="456">
        <f>SUM(Q6:Q12)</f>
        <v>0</v>
      </c>
      <c r="R13" s="451" t="s">
        <v>9</v>
      </c>
      <c r="S13" s="848">
        <f>SUM(S6:S12)</f>
        <v>320</v>
      </c>
      <c r="T13" s="849"/>
      <c r="U13" s="453">
        <f>SUM(U6:U12)</f>
        <v>0</v>
      </c>
      <c r="V13" s="455" t="s">
        <v>9</v>
      </c>
      <c r="W13" s="452">
        <f>SUM(W6:W12)</f>
        <v>850</v>
      </c>
      <c r="X13" s="456">
        <f>SUM(X6:X12)</f>
        <v>0</v>
      </c>
    </row>
    <row r="14" spans="1:24" ht="18.95" customHeight="1" x14ac:dyDescent="0.15">
      <c r="A14" s="777" t="s">
        <v>274</v>
      </c>
      <c r="B14" s="147" t="s">
        <v>41</v>
      </c>
      <c r="C14" s="576" t="s">
        <v>434</v>
      </c>
      <c r="D14" s="367"/>
      <c r="E14" s="756" t="s">
        <v>42</v>
      </c>
      <c r="F14" s="753"/>
      <c r="G14" s="361">
        <v>600</v>
      </c>
      <c r="H14" s="336"/>
      <c r="I14" s="924" t="s">
        <v>270</v>
      </c>
      <c r="J14" s="925"/>
      <c r="K14" s="926"/>
      <c r="L14" s="742" t="s">
        <v>166</v>
      </c>
      <c r="M14" s="743"/>
      <c r="N14" s="324"/>
      <c r="O14" s="140" t="s">
        <v>458</v>
      </c>
      <c r="P14" s="361" t="s">
        <v>543</v>
      </c>
      <c r="Q14" s="449"/>
      <c r="R14" s="365" t="s">
        <v>332</v>
      </c>
      <c r="S14" s="749" t="s">
        <v>166</v>
      </c>
      <c r="T14" s="750"/>
      <c r="U14" s="324"/>
      <c r="V14" s="169" t="s">
        <v>332</v>
      </c>
      <c r="W14" s="249" t="s">
        <v>166</v>
      </c>
      <c r="X14" s="331"/>
    </row>
    <row r="15" spans="1:24" ht="18.95" customHeight="1" x14ac:dyDescent="0.15">
      <c r="A15" s="770"/>
      <c r="B15" s="148" t="s">
        <v>42</v>
      </c>
      <c r="C15" s="249" t="s">
        <v>432</v>
      </c>
      <c r="D15" s="367"/>
      <c r="E15" s="744" t="s">
        <v>44</v>
      </c>
      <c r="F15" s="745"/>
      <c r="G15" s="297">
        <v>600</v>
      </c>
      <c r="H15" s="332"/>
      <c r="I15" s="924" t="s">
        <v>595</v>
      </c>
      <c r="J15" s="925"/>
      <c r="K15" s="926"/>
      <c r="L15" s="839">
        <v>3200</v>
      </c>
      <c r="M15" s="840"/>
      <c r="N15" s="315"/>
      <c r="O15" s="530" t="s">
        <v>500</v>
      </c>
      <c r="P15" s="297">
        <v>350</v>
      </c>
      <c r="Q15" s="332"/>
      <c r="R15" s="567" t="s">
        <v>594</v>
      </c>
      <c r="S15" s="839">
        <v>100</v>
      </c>
      <c r="T15" s="840"/>
      <c r="U15" s="317"/>
      <c r="V15" s="577" t="s">
        <v>594</v>
      </c>
      <c r="W15" s="297">
        <v>440</v>
      </c>
      <c r="X15" s="332"/>
    </row>
    <row r="16" spans="1:24" ht="18.95" customHeight="1" x14ac:dyDescent="0.15">
      <c r="A16" s="770"/>
      <c r="B16" s="199" t="s">
        <v>333</v>
      </c>
      <c r="C16" s="297">
        <v>2530</v>
      </c>
      <c r="D16" s="317"/>
      <c r="E16" s="744" t="s">
        <v>43</v>
      </c>
      <c r="F16" s="745"/>
      <c r="G16" s="297">
        <v>1550</v>
      </c>
      <c r="H16" s="332"/>
      <c r="I16" s="781"/>
      <c r="J16" s="768"/>
      <c r="K16" s="769"/>
      <c r="L16" s="742"/>
      <c r="M16" s="743"/>
      <c r="N16" s="324"/>
      <c r="O16" s="202" t="s">
        <v>333</v>
      </c>
      <c r="P16" s="297">
        <v>600</v>
      </c>
      <c r="Q16" s="332"/>
      <c r="R16" s="167"/>
      <c r="S16" s="742"/>
      <c r="T16" s="743"/>
      <c r="U16" s="324"/>
      <c r="V16" s="170"/>
      <c r="W16" s="249"/>
      <c r="X16" s="449"/>
    </row>
    <row r="17" spans="1:24" ht="18.95" customHeight="1" x14ac:dyDescent="0.15">
      <c r="A17" s="770"/>
      <c r="B17" s="505" t="s">
        <v>540</v>
      </c>
      <c r="C17" s="297">
        <v>4100</v>
      </c>
      <c r="D17" s="317"/>
      <c r="E17" s="744" t="s">
        <v>49</v>
      </c>
      <c r="F17" s="745"/>
      <c r="G17" s="297">
        <v>800</v>
      </c>
      <c r="H17" s="332"/>
      <c r="I17" s="808" t="s">
        <v>458</v>
      </c>
      <c r="J17" s="744"/>
      <c r="K17" s="745"/>
      <c r="L17" s="742" t="s">
        <v>598</v>
      </c>
      <c r="M17" s="743"/>
      <c r="N17" s="324"/>
      <c r="O17" s="113" t="s">
        <v>43</v>
      </c>
      <c r="P17" s="297">
        <v>200</v>
      </c>
      <c r="Q17" s="332"/>
      <c r="R17" s="148" t="s">
        <v>567</v>
      </c>
      <c r="S17" s="742" t="s">
        <v>598</v>
      </c>
      <c r="T17" s="743"/>
      <c r="U17" s="324"/>
      <c r="V17" s="148" t="s">
        <v>567</v>
      </c>
      <c r="W17" s="249" t="s">
        <v>601</v>
      </c>
      <c r="X17" s="331"/>
    </row>
    <row r="18" spans="1:24" ht="18.95" customHeight="1" x14ac:dyDescent="0.15">
      <c r="A18" s="770"/>
      <c r="B18" s="148" t="s">
        <v>256</v>
      </c>
      <c r="C18" s="576" t="s">
        <v>498</v>
      </c>
      <c r="D18" s="367"/>
      <c r="E18" s="935" t="s">
        <v>336</v>
      </c>
      <c r="F18" s="936"/>
      <c r="G18" s="297">
        <v>400</v>
      </c>
      <c r="H18" s="332"/>
      <c r="I18" s="781"/>
      <c r="J18" s="768"/>
      <c r="K18" s="769"/>
      <c r="L18" s="742"/>
      <c r="M18" s="743"/>
      <c r="N18" s="324"/>
      <c r="O18" s="113"/>
      <c r="P18" s="297"/>
      <c r="Q18" s="449"/>
      <c r="R18" s="167"/>
      <c r="S18" s="742"/>
      <c r="T18" s="743"/>
      <c r="U18" s="324"/>
      <c r="V18" s="170"/>
      <c r="W18" s="249"/>
      <c r="X18" s="449"/>
    </row>
    <row r="19" spans="1:24" ht="18.95" customHeight="1" x14ac:dyDescent="0.15">
      <c r="A19" s="770"/>
      <c r="B19" s="148" t="s">
        <v>44</v>
      </c>
      <c r="C19" s="297">
        <v>1860</v>
      </c>
      <c r="D19" s="317"/>
      <c r="E19" s="744" t="s">
        <v>261</v>
      </c>
      <c r="F19" s="745"/>
      <c r="G19" s="297">
        <v>900</v>
      </c>
      <c r="H19" s="332"/>
      <c r="I19" s="924" t="s">
        <v>593</v>
      </c>
      <c r="J19" s="768"/>
      <c r="K19" s="769"/>
      <c r="L19" s="839">
        <v>2250</v>
      </c>
      <c r="M19" s="840"/>
      <c r="N19" s="317"/>
      <c r="O19" s="113" t="s">
        <v>51</v>
      </c>
      <c r="P19" s="297">
        <v>250</v>
      </c>
      <c r="Q19" s="332"/>
      <c r="R19" s="567" t="s">
        <v>593</v>
      </c>
      <c r="S19" s="839">
        <v>60</v>
      </c>
      <c r="T19" s="840"/>
      <c r="U19" s="317"/>
      <c r="V19" s="597" t="s">
        <v>593</v>
      </c>
      <c r="W19" s="297">
        <v>190</v>
      </c>
      <c r="X19" s="332"/>
    </row>
    <row r="20" spans="1:24" ht="18.95" customHeight="1" thickBot="1" x14ac:dyDescent="0.2">
      <c r="A20" s="836"/>
      <c r="B20" s="149" t="s">
        <v>257</v>
      </c>
      <c r="C20" s="318">
        <v>980</v>
      </c>
      <c r="D20" s="317"/>
      <c r="E20" s="760" t="s">
        <v>462</v>
      </c>
      <c r="F20" s="761"/>
      <c r="G20" s="318">
        <v>430</v>
      </c>
      <c r="H20" s="332"/>
      <c r="I20" s="920" t="s">
        <v>262</v>
      </c>
      <c r="J20" s="760"/>
      <c r="K20" s="761"/>
      <c r="L20" s="895">
        <v>500</v>
      </c>
      <c r="M20" s="896"/>
      <c r="N20" s="319"/>
      <c r="O20" s="141" t="s">
        <v>435</v>
      </c>
      <c r="P20" s="318">
        <v>70</v>
      </c>
      <c r="Q20" s="332"/>
      <c r="R20" s="149" t="s">
        <v>269</v>
      </c>
      <c r="S20" s="895">
        <v>10</v>
      </c>
      <c r="T20" s="896"/>
      <c r="U20" s="319"/>
      <c r="V20" s="141" t="s">
        <v>269</v>
      </c>
      <c r="W20" s="318">
        <v>70</v>
      </c>
      <c r="X20" s="334"/>
    </row>
    <row r="21" spans="1:24" s="163" customFormat="1" ht="18" customHeight="1" thickTop="1" x14ac:dyDescent="0.15">
      <c r="A21" s="450">
        <f>SUM(C21+G21+L21+P21+S21+W21)</f>
        <v>23040</v>
      </c>
      <c r="B21" s="451" t="s">
        <v>9</v>
      </c>
      <c r="C21" s="452">
        <f>SUM(C14:C20)</f>
        <v>9470</v>
      </c>
      <c r="D21" s="453">
        <f>SUM(D14:D20)</f>
        <v>0</v>
      </c>
      <c r="E21" s="844" t="s">
        <v>9</v>
      </c>
      <c r="F21" s="845"/>
      <c r="G21" s="452">
        <f>SUM(G14:G20)</f>
        <v>5280</v>
      </c>
      <c r="H21" s="508">
        <f>SUM(H14:H20)</f>
        <v>0</v>
      </c>
      <c r="I21" s="852" t="s">
        <v>9</v>
      </c>
      <c r="J21" s="844"/>
      <c r="K21" s="845"/>
      <c r="L21" s="848">
        <f>SUM(L14:L20)</f>
        <v>5950</v>
      </c>
      <c r="M21" s="849"/>
      <c r="N21" s="453">
        <f>SUM(N14:N20)</f>
        <v>0</v>
      </c>
      <c r="O21" s="455" t="s">
        <v>9</v>
      </c>
      <c r="P21" s="452">
        <f>SUM(P14:P20)</f>
        <v>1470</v>
      </c>
      <c r="Q21" s="456">
        <f>SUM(Q14:Q20)</f>
        <v>0</v>
      </c>
      <c r="R21" s="451" t="s">
        <v>9</v>
      </c>
      <c r="S21" s="848">
        <f>SUM(S14:T20)</f>
        <v>170</v>
      </c>
      <c r="T21" s="849"/>
      <c r="U21" s="453">
        <f>SUM(U14:U20)</f>
        <v>0</v>
      </c>
      <c r="V21" s="455" t="s">
        <v>9</v>
      </c>
      <c r="W21" s="452">
        <f>SUM(W14:W20)</f>
        <v>700</v>
      </c>
      <c r="X21" s="456">
        <f>SUM(X14:X20)</f>
        <v>0</v>
      </c>
    </row>
    <row r="22" spans="1:24" ht="18.95" customHeight="1" x14ac:dyDescent="0.15">
      <c r="A22" s="930" t="s">
        <v>108</v>
      </c>
      <c r="B22" s="177" t="s">
        <v>45</v>
      </c>
      <c r="C22" s="322">
        <v>1610</v>
      </c>
      <c r="D22" s="323"/>
      <c r="E22" s="756" t="s">
        <v>125</v>
      </c>
      <c r="F22" s="753"/>
      <c r="G22" s="322">
        <v>1000</v>
      </c>
      <c r="H22" s="336"/>
      <c r="I22" s="921" t="s">
        <v>463</v>
      </c>
      <c r="J22" s="922"/>
      <c r="K22" s="923"/>
      <c r="L22" s="853">
        <v>900</v>
      </c>
      <c r="M22" s="854"/>
      <c r="N22" s="323"/>
      <c r="O22" s="142" t="s">
        <v>46</v>
      </c>
      <c r="P22" s="322">
        <v>250</v>
      </c>
      <c r="Q22" s="336"/>
      <c r="R22" s="87" t="s">
        <v>464</v>
      </c>
      <c r="S22" s="853">
        <v>50</v>
      </c>
      <c r="T22" s="854"/>
      <c r="U22" s="323"/>
      <c r="V22" s="51" t="s">
        <v>464</v>
      </c>
      <c r="W22" s="322">
        <v>210</v>
      </c>
      <c r="X22" s="336"/>
    </row>
    <row r="23" spans="1:24" ht="18.95" customHeight="1" x14ac:dyDescent="0.15">
      <c r="A23" s="931"/>
      <c r="B23" s="148" t="s">
        <v>46</v>
      </c>
      <c r="C23" s="249" t="s">
        <v>166</v>
      </c>
      <c r="D23" s="367"/>
      <c r="E23" s="744" t="s">
        <v>50</v>
      </c>
      <c r="F23" s="745"/>
      <c r="G23" s="297">
        <v>850</v>
      </c>
      <c r="H23" s="332"/>
      <c r="I23" s="751" t="s">
        <v>459</v>
      </c>
      <c r="J23" s="744"/>
      <c r="K23" s="745"/>
      <c r="L23" s="734">
        <v>300</v>
      </c>
      <c r="M23" s="735"/>
      <c r="N23" s="317"/>
      <c r="O23" s="113" t="s">
        <v>52</v>
      </c>
      <c r="P23" s="297">
        <v>750</v>
      </c>
      <c r="Q23" s="332"/>
      <c r="R23" s="148" t="s">
        <v>460</v>
      </c>
      <c r="S23" s="734">
        <v>10</v>
      </c>
      <c r="T23" s="735"/>
      <c r="U23" s="317"/>
      <c r="V23" s="113" t="s">
        <v>461</v>
      </c>
      <c r="W23" s="231">
        <v>30</v>
      </c>
      <c r="X23" s="332"/>
    </row>
    <row r="24" spans="1:24" ht="18.95" customHeight="1" x14ac:dyDescent="0.15">
      <c r="A24" s="931"/>
      <c r="B24" s="148" t="s">
        <v>90</v>
      </c>
      <c r="C24" s="297">
        <v>2770</v>
      </c>
      <c r="D24" s="317"/>
      <c r="E24" s="744" t="s">
        <v>45</v>
      </c>
      <c r="F24" s="745"/>
      <c r="G24" s="297">
        <v>400</v>
      </c>
      <c r="H24" s="332"/>
      <c r="I24" s="808" t="s">
        <v>562</v>
      </c>
      <c r="J24" s="744"/>
      <c r="K24" s="745"/>
      <c r="L24" s="839">
        <v>30</v>
      </c>
      <c r="M24" s="840"/>
      <c r="N24" s="317"/>
      <c r="O24" s="582" t="s">
        <v>563</v>
      </c>
      <c r="P24" s="297">
        <v>10</v>
      </c>
      <c r="Q24" s="332"/>
      <c r="R24" s="148" t="s">
        <v>563</v>
      </c>
      <c r="S24" s="839">
        <v>10</v>
      </c>
      <c r="T24" s="840"/>
      <c r="U24" s="317"/>
      <c r="V24" s="582" t="s">
        <v>563</v>
      </c>
      <c r="W24" s="297">
        <v>10</v>
      </c>
      <c r="X24" s="332"/>
    </row>
    <row r="25" spans="1:24" ht="37.5" customHeight="1" x14ac:dyDescent="0.15">
      <c r="A25" s="931"/>
      <c r="B25" s="148"/>
      <c r="C25" s="297"/>
      <c r="D25" s="367"/>
      <c r="E25" s="819" t="s">
        <v>476</v>
      </c>
      <c r="F25" s="813"/>
      <c r="G25" s="297">
        <v>230</v>
      </c>
      <c r="H25" s="332"/>
      <c r="I25" s="751"/>
      <c r="J25" s="744"/>
      <c r="K25" s="745"/>
      <c r="L25" s="839"/>
      <c r="M25" s="840"/>
      <c r="N25" s="324"/>
      <c r="O25" s="596" t="s">
        <v>591</v>
      </c>
      <c r="P25" s="297">
        <v>10</v>
      </c>
      <c r="Q25" s="332"/>
      <c r="R25" s="148"/>
      <c r="S25" s="839"/>
      <c r="T25" s="840"/>
      <c r="U25" s="324"/>
      <c r="V25" s="113"/>
      <c r="W25" s="297"/>
      <c r="X25" s="331"/>
    </row>
    <row r="26" spans="1:24" ht="18.95" customHeight="1" x14ac:dyDescent="0.15">
      <c r="A26" s="931"/>
      <c r="B26" s="148" t="s">
        <v>258</v>
      </c>
      <c r="C26" s="576" t="s">
        <v>499</v>
      </c>
      <c r="D26" s="367"/>
      <c r="E26" s="744" t="s">
        <v>258</v>
      </c>
      <c r="F26" s="745"/>
      <c r="G26" s="297">
        <v>450</v>
      </c>
      <c r="H26" s="332"/>
      <c r="I26" s="751" t="s">
        <v>263</v>
      </c>
      <c r="J26" s="744"/>
      <c r="K26" s="745"/>
      <c r="L26" s="742" t="s">
        <v>561</v>
      </c>
      <c r="M26" s="743"/>
      <c r="N26" s="324"/>
      <c r="O26" s="113" t="s">
        <v>419</v>
      </c>
      <c r="P26" s="576" t="s">
        <v>166</v>
      </c>
      <c r="Q26" s="367"/>
      <c r="R26" s="148" t="s">
        <v>267</v>
      </c>
      <c r="S26" s="742" t="s">
        <v>561</v>
      </c>
      <c r="T26" s="743"/>
      <c r="U26" s="324"/>
      <c r="V26" s="113" t="s">
        <v>267</v>
      </c>
      <c r="W26" s="249" t="s">
        <v>561</v>
      </c>
      <c r="X26" s="331"/>
    </row>
    <row r="27" spans="1:24" ht="18.95" customHeight="1" x14ac:dyDescent="0.15">
      <c r="A27" s="931"/>
      <c r="B27" s="567" t="s">
        <v>335</v>
      </c>
      <c r="C27" s="576" t="s">
        <v>499</v>
      </c>
      <c r="D27" s="367"/>
      <c r="E27" s="744"/>
      <c r="F27" s="745"/>
      <c r="G27" s="297"/>
      <c r="H27" s="331"/>
      <c r="I27" s="751"/>
      <c r="J27" s="744"/>
      <c r="K27" s="745"/>
      <c r="L27" s="839"/>
      <c r="M27" s="840"/>
      <c r="N27" s="324"/>
      <c r="O27" s="167" t="s">
        <v>334</v>
      </c>
      <c r="P27" s="576" t="s">
        <v>499</v>
      </c>
      <c r="Q27" s="367"/>
      <c r="R27" s="148"/>
      <c r="S27" s="839"/>
      <c r="T27" s="840"/>
      <c r="U27" s="324"/>
      <c r="V27" s="113"/>
      <c r="W27" s="297"/>
      <c r="X27" s="331"/>
    </row>
    <row r="28" spans="1:24" ht="18.95" customHeight="1" x14ac:dyDescent="0.15">
      <c r="A28" s="931"/>
      <c r="B28" s="148" t="s">
        <v>259</v>
      </c>
      <c r="C28" s="297">
        <v>2820</v>
      </c>
      <c r="D28" s="317"/>
      <c r="E28" s="744"/>
      <c r="F28" s="745"/>
      <c r="G28" s="297"/>
      <c r="H28" s="331"/>
      <c r="I28" s="808" t="s">
        <v>579</v>
      </c>
      <c r="J28" s="744"/>
      <c r="K28" s="745"/>
      <c r="L28" s="674">
        <v>500</v>
      </c>
      <c r="M28" s="675"/>
      <c r="N28" s="317"/>
      <c r="O28" s="582" t="s">
        <v>265</v>
      </c>
      <c r="P28" s="297">
        <v>100</v>
      </c>
      <c r="Q28" s="332"/>
      <c r="R28" s="574" t="s">
        <v>564</v>
      </c>
      <c r="S28" s="839">
        <v>20</v>
      </c>
      <c r="T28" s="840"/>
      <c r="U28" s="317"/>
      <c r="V28" s="582" t="s">
        <v>564</v>
      </c>
      <c r="W28" s="297">
        <v>110</v>
      </c>
      <c r="X28" s="332"/>
    </row>
    <row r="29" spans="1:24" ht="18.95" customHeight="1" x14ac:dyDescent="0.15">
      <c r="A29" s="931"/>
      <c r="B29" s="120" t="s">
        <v>437</v>
      </c>
      <c r="C29" s="445" t="s">
        <v>166</v>
      </c>
      <c r="D29" s="367"/>
      <c r="E29" s="768" t="s">
        <v>272</v>
      </c>
      <c r="F29" s="769"/>
      <c r="G29" s="297">
        <v>1900</v>
      </c>
      <c r="H29" s="332"/>
      <c r="I29" s="808" t="s">
        <v>580</v>
      </c>
      <c r="J29" s="744"/>
      <c r="K29" s="745"/>
      <c r="L29" s="674">
        <v>700</v>
      </c>
      <c r="M29" s="675"/>
      <c r="N29" s="317"/>
      <c r="O29" s="591" t="s">
        <v>578</v>
      </c>
      <c r="P29" s="297">
        <v>90</v>
      </c>
      <c r="Q29" s="332"/>
      <c r="R29" s="167" t="s">
        <v>331</v>
      </c>
      <c r="S29" s="839">
        <v>30</v>
      </c>
      <c r="T29" s="840"/>
      <c r="U29" s="317"/>
      <c r="V29" s="593" t="s">
        <v>580</v>
      </c>
      <c r="W29" s="297">
        <v>150</v>
      </c>
      <c r="X29" s="332"/>
    </row>
    <row r="30" spans="1:24" ht="18.95" customHeight="1" thickBot="1" x14ac:dyDescent="0.2">
      <c r="A30" s="931"/>
      <c r="B30" s="121" t="s">
        <v>433</v>
      </c>
      <c r="C30" s="341">
        <v>3360</v>
      </c>
      <c r="D30" s="317"/>
      <c r="E30" s="773" t="s">
        <v>271</v>
      </c>
      <c r="F30" s="774"/>
      <c r="G30" s="318">
        <v>1100</v>
      </c>
      <c r="H30" s="332"/>
      <c r="I30" s="764"/>
      <c r="J30" s="760"/>
      <c r="K30" s="761"/>
      <c r="L30" s="895"/>
      <c r="M30" s="896"/>
      <c r="N30" s="346"/>
      <c r="O30" s="167"/>
      <c r="P30" s="318"/>
      <c r="Q30" s="447"/>
      <c r="R30" s="167" t="s">
        <v>383</v>
      </c>
      <c r="S30" s="895">
        <v>20</v>
      </c>
      <c r="T30" s="896"/>
      <c r="U30" s="319"/>
      <c r="V30" s="141"/>
      <c r="W30" s="318"/>
      <c r="X30" s="342"/>
    </row>
    <row r="31" spans="1:24" s="164" customFormat="1" ht="18" customHeight="1" thickTop="1" x14ac:dyDescent="0.15">
      <c r="A31" s="457">
        <f>SUM(C31+G31+L31+P31+S31+W31)</f>
        <v>20780</v>
      </c>
      <c r="B31" s="458" t="s">
        <v>9</v>
      </c>
      <c r="C31" s="465">
        <f>SUM(C22:C30)</f>
        <v>10560</v>
      </c>
      <c r="D31" s="453">
        <f>SUM(D22:D30)</f>
        <v>0</v>
      </c>
      <c r="E31" s="933" t="s">
        <v>9</v>
      </c>
      <c r="F31" s="934"/>
      <c r="G31" s="465">
        <f>SUM(G22:G30)</f>
        <v>5930</v>
      </c>
      <c r="H31" s="508">
        <f>SUM(H22:H30)</f>
        <v>0</v>
      </c>
      <c r="I31" s="932" t="s">
        <v>9</v>
      </c>
      <c r="J31" s="933"/>
      <c r="K31" s="934"/>
      <c r="L31" s="911">
        <f>SUM(L22:L29)</f>
        <v>2430</v>
      </c>
      <c r="M31" s="912"/>
      <c r="N31" s="453">
        <f>SUM(N22:N30)</f>
        <v>0</v>
      </c>
      <c r="O31" s="461" t="s">
        <v>9</v>
      </c>
      <c r="P31" s="465">
        <f>SUM(P22:P30)</f>
        <v>1210</v>
      </c>
      <c r="Q31" s="456">
        <f>SUM(Q22:Q30)</f>
        <v>0</v>
      </c>
      <c r="R31" s="458" t="s">
        <v>9</v>
      </c>
      <c r="S31" s="911">
        <f>SUM(S22:S30)</f>
        <v>140</v>
      </c>
      <c r="T31" s="912"/>
      <c r="U31" s="453">
        <f>SUM(U22:U30)</f>
        <v>0</v>
      </c>
      <c r="V31" s="461" t="s">
        <v>9</v>
      </c>
      <c r="W31" s="465">
        <f>SUM(W22:W30)</f>
        <v>510</v>
      </c>
      <c r="X31" s="456">
        <f>SUM(X22:X30)</f>
        <v>0</v>
      </c>
    </row>
    <row r="32" spans="1:24" ht="18.75" customHeight="1" x14ac:dyDescent="0.15">
      <c r="A32" s="927"/>
      <c r="B32" s="146"/>
      <c r="C32" s="356"/>
      <c r="D32" s="357"/>
      <c r="E32" s="699"/>
      <c r="F32" s="700"/>
      <c r="G32" s="356"/>
      <c r="H32" s="338"/>
      <c r="I32" s="789"/>
      <c r="J32" s="699"/>
      <c r="K32" s="700"/>
      <c r="L32" s="883"/>
      <c r="M32" s="884"/>
      <c r="N32" s="357"/>
      <c r="O32" s="122"/>
      <c r="P32" s="356"/>
      <c r="Q32" s="338"/>
      <c r="R32" s="146"/>
      <c r="S32" s="883"/>
      <c r="T32" s="884"/>
      <c r="U32" s="357"/>
      <c r="V32" s="122"/>
      <c r="W32" s="356"/>
      <c r="X32" s="338"/>
    </row>
    <row r="33" spans="1:24" ht="18.75" customHeight="1" x14ac:dyDescent="0.15">
      <c r="A33" s="928"/>
      <c r="B33" s="120"/>
      <c r="C33" s="316"/>
      <c r="D33" s="358"/>
      <c r="E33" s="663"/>
      <c r="F33" s="664"/>
      <c r="G33" s="316"/>
      <c r="H33" s="339"/>
      <c r="I33" s="665"/>
      <c r="J33" s="663"/>
      <c r="K33" s="664"/>
      <c r="L33" s="674"/>
      <c r="M33" s="675"/>
      <c r="N33" s="358"/>
      <c r="O33" s="124"/>
      <c r="P33" s="316"/>
      <c r="Q33" s="339"/>
      <c r="R33" s="120"/>
      <c r="S33" s="674"/>
      <c r="T33" s="675"/>
      <c r="U33" s="358"/>
      <c r="V33" s="124"/>
      <c r="W33" s="316"/>
      <c r="X33" s="339"/>
    </row>
    <row r="34" spans="1:24" ht="18.75" customHeight="1" x14ac:dyDescent="0.15">
      <c r="A34" s="928"/>
      <c r="B34" s="120"/>
      <c r="C34" s="316"/>
      <c r="D34" s="358"/>
      <c r="E34" s="663"/>
      <c r="F34" s="664"/>
      <c r="G34" s="316"/>
      <c r="H34" s="339"/>
      <c r="I34" s="665"/>
      <c r="J34" s="663"/>
      <c r="K34" s="664"/>
      <c r="L34" s="674"/>
      <c r="M34" s="675"/>
      <c r="N34" s="358"/>
      <c r="O34" s="124"/>
      <c r="P34" s="316"/>
      <c r="Q34" s="339"/>
      <c r="R34" s="120"/>
      <c r="S34" s="674"/>
      <c r="T34" s="675"/>
      <c r="U34" s="358"/>
      <c r="V34" s="124"/>
      <c r="W34" s="316"/>
      <c r="X34" s="339"/>
    </row>
    <row r="35" spans="1:24" ht="18.75" customHeight="1" x14ac:dyDescent="0.15">
      <c r="A35" s="928"/>
      <c r="B35" s="120"/>
      <c r="C35" s="316"/>
      <c r="D35" s="358"/>
      <c r="E35" s="663"/>
      <c r="F35" s="664"/>
      <c r="G35" s="316"/>
      <c r="H35" s="339"/>
      <c r="I35" s="665"/>
      <c r="J35" s="663"/>
      <c r="K35" s="664"/>
      <c r="L35" s="674"/>
      <c r="M35" s="675"/>
      <c r="N35" s="358"/>
      <c r="O35" s="124"/>
      <c r="P35" s="316"/>
      <c r="Q35" s="339"/>
      <c r="R35" s="120"/>
      <c r="S35" s="674"/>
      <c r="T35" s="675"/>
      <c r="U35" s="358"/>
      <c r="V35" s="124"/>
      <c r="W35" s="316"/>
      <c r="X35" s="339"/>
    </row>
    <row r="36" spans="1:24" ht="18.75" customHeight="1" x14ac:dyDescent="0.15">
      <c r="A36" s="928"/>
      <c r="B36" s="120"/>
      <c r="C36" s="316"/>
      <c r="D36" s="358"/>
      <c r="E36" s="663"/>
      <c r="F36" s="664"/>
      <c r="G36" s="316"/>
      <c r="H36" s="339"/>
      <c r="I36" s="665"/>
      <c r="J36" s="663"/>
      <c r="K36" s="664"/>
      <c r="L36" s="674"/>
      <c r="M36" s="675"/>
      <c r="N36" s="358"/>
      <c r="O36" s="124"/>
      <c r="P36" s="316"/>
      <c r="Q36" s="339"/>
      <c r="R36" s="120"/>
      <c r="S36" s="674"/>
      <c r="T36" s="675"/>
      <c r="U36" s="358"/>
      <c r="V36" s="124"/>
      <c r="W36" s="316"/>
      <c r="X36" s="339"/>
    </row>
    <row r="37" spans="1:24" ht="18.75" customHeight="1" x14ac:dyDescent="0.15">
      <c r="A37" s="928"/>
      <c r="B37" s="120"/>
      <c r="C37" s="316"/>
      <c r="D37" s="358"/>
      <c r="E37" s="663"/>
      <c r="F37" s="664"/>
      <c r="G37" s="316"/>
      <c r="H37" s="339"/>
      <c r="I37" s="665"/>
      <c r="J37" s="663"/>
      <c r="K37" s="664"/>
      <c r="L37" s="674"/>
      <c r="M37" s="675"/>
      <c r="N37" s="358"/>
      <c r="O37" s="124"/>
      <c r="P37" s="316"/>
      <c r="Q37" s="339"/>
      <c r="R37" s="120"/>
      <c r="S37" s="674"/>
      <c r="T37" s="675"/>
      <c r="U37" s="358"/>
      <c r="V37" s="124"/>
      <c r="W37" s="316"/>
      <c r="X37" s="339"/>
    </row>
    <row r="38" spans="1:24" ht="18.75" customHeight="1" x14ac:dyDescent="0.15">
      <c r="A38" s="928"/>
      <c r="B38" s="120"/>
      <c r="C38" s="316"/>
      <c r="D38" s="358"/>
      <c r="E38" s="663"/>
      <c r="F38" s="664"/>
      <c r="G38" s="316"/>
      <c r="H38" s="339"/>
      <c r="I38" s="665"/>
      <c r="J38" s="663"/>
      <c r="K38" s="664"/>
      <c r="L38" s="674"/>
      <c r="M38" s="675"/>
      <c r="N38" s="358"/>
      <c r="O38" s="124"/>
      <c r="P38" s="316"/>
      <c r="Q38" s="339"/>
      <c r="R38" s="120"/>
      <c r="S38" s="674"/>
      <c r="T38" s="675"/>
      <c r="U38" s="358"/>
      <c r="V38" s="124"/>
      <c r="W38" s="316"/>
      <c r="X38" s="339"/>
    </row>
    <row r="39" spans="1:24" ht="18.75" customHeight="1" x14ac:dyDescent="0.15">
      <c r="A39" s="928"/>
      <c r="B39" s="120"/>
      <c r="C39" s="316"/>
      <c r="D39" s="358"/>
      <c r="E39" s="663"/>
      <c r="F39" s="664"/>
      <c r="G39" s="316"/>
      <c r="H39" s="339"/>
      <c r="I39" s="665"/>
      <c r="J39" s="663"/>
      <c r="K39" s="664"/>
      <c r="L39" s="674"/>
      <c r="M39" s="675"/>
      <c r="N39" s="358"/>
      <c r="O39" s="124"/>
      <c r="P39" s="316"/>
      <c r="Q39" s="339"/>
      <c r="R39" s="120"/>
      <c r="S39" s="674"/>
      <c r="T39" s="675"/>
      <c r="U39" s="358"/>
      <c r="V39" s="124"/>
      <c r="W39" s="316"/>
      <c r="X39" s="339"/>
    </row>
    <row r="40" spans="1:24" ht="18.75" customHeight="1" x14ac:dyDescent="0.15">
      <c r="A40" s="928"/>
      <c r="B40" s="120"/>
      <c r="C40" s="316"/>
      <c r="D40" s="358"/>
      <c r="E40" s="663"/>
      <c r="F40" s="664"/>
      <c r="G40" s="316"/>
      <c r="H40" s="339"/>
      <c r="I40" s="665"/>
      <c r="J40" s="663"/>
      <c r="K40" s="664"/>
      <c r="L40" s="674"/>
      <c r="M40" s="675"/>
      <c r="N40" s="358"/>
      <c r="O40" s="124"/>
      <c r="P40" s="316"/>
      <c r="Q40" s="339"/>
      <c r="R40" s="120"/>
      <c r="S40" s="674"/>
      <c r="T40" s="675"/>
      <c r="U40" s="358"/>
      <c r="V40" s="124"/>
      <c r="W40" s="316"/>
      <c r="X40" s="339"/>
    </row>
    <row r="41" spans="1:24" ht="18.75" customHeight="1" x14ac:dyDescent="0.15">
      <c r="A41" s="928"/>
      <c r="B41" s="120"/>
      <c r="C41" s="316"/>
      <c r="D41" s="358"/>
      <c r="E41" s="663"/>
      <c r="F41" s="664"/>
      <c r="G41" s="316"/>
      <c r="H41" s="339"/>
      <c r="I41" s="665"/>
      <c r="J41" s="663"/>
      <c r="K41" s="664"/>
      <c r="L41" s="674"/>
      <c r="M41" s="675"/>
      <c r="N41" s="358"/>
      <c r="O41" s="124"/>
      <c r="P41" s="316"/>
      <c r="Q41" s="339"/>
      <c r="R41" s="120"/>
      <c r="S41" s="674"/>
      <c r="T41" s="675"/>
      <c r="U41" s="358"/>
      <c r="V41" s="124"/>
      <c r="W41" s="316"/>
      <c r="X41" s="339"/>
    </row>
    <row r="42" spans="1:24" ht="18.75" customHeight="1" x14ac:dyDescent="0.15">
      <c r="A42" s="929"/>
      <c r="B42" s="200"/>
      <c r="C42" s="328"/>
      <c r="D42" s="359"/>
      <c r="E42" s="909"/>
      <c r="F42" s="910"/>
      <c r="G42" s="328"/>
      <c r="H42" s="340"/>
      <c r="I42" s="908"/>
      <c r="J42" s="909"/>
      <c r="K42" s="910"/>
      <c r="L42" s="887"/>
      <c r="M42" s="888"/>
      <c r="N42" s="359"/>
      <c r="O42" s="201"/>
      <c r="P42" s="328"/>
      <c r="Q42" s="340"/>
      <c r="R42" s="200"/>
      <c r="S42" s="887"/>
      <c r="T42" s="888"/>
      <c r="U42" s="359"/>
      <c r="V42" s="201"/>
      <c r="W42" s="328"/>
      <c r="X42" s="340"/>
    </row>
    <row r="43" spans="1:24" ht="18.75" customHeight="1" x14ac:dyDescent="0.15">
      <c r="A43" s="98" t="s">
        <v>20</v>
      </c>
      <c r="B43" s="119"/>
      <c r="C43" s="300"/>
      <c r="D43" s="362"/>
      <c r="E43" s="916"/>
      <c r="F43" s="917"/>
      <c r="G43" s="300"/>
      <c r="H43" s="338"/>
      <c r="I43" s="789"/>
      <c r="J43" s="699"/>
      <c r="K43" s="700"/>
      <c r="L43" s="883"/>
      <c r="M43" s="884"/>
      <c r="N43" s="362"/>
      <c r="O43" s="126"/>
      <c r="P43" s="300"/>
      <c r="Q43" s="301"/>
      <c r="R43" s="119"/>
      <c r="S43" s="883"/>
      <c r="T43" s="884"/>
      <c r="U43" s="362"/>
      <c r="V43" s="126"/>
      <c r="W43" s="300"/>
      <c r="X43" s="301"/>
    </row>
    <row r="44" spans="1:24" s="164" customFormat="1" ht="18" customHeight="1" x14ac:dyDescent="0.15">
      <c r="A44" s="343">
        <f>SUM(C44,G44,L44,P44,S44,W44)</f>
        <v>63760</v>
      </c>
      <c r="B44" s="354" t="s">
        <v>9</v>
      </c>
      <c r="C44" s="341">
        <f>SUM(C13,C21,C31)</f>
        <v>26720</v>
      </c>
      <c r="D44" s="363">
        <f>SUM(D13,D21,D31)</f>
        <v>0</v>
      </c>
      <c r="E44" s="914" t="s">
        <v>9</v>
      </c>
      <c r="F44" s="915"/>
      <c r="G44" s="341">
        <f>SUM(G13,G21,G31)</f>
        <v>15310</v>
      </c>
      <c r="H44" s="291">
        <f>SUM(H13,H21,H31)</f>
        <v>0</v>
      </c>
      <c r="I44" s="913" t="s">
        <v>9</v>
      </c>
      <c r="J44" s="914"/>
      <c r="K44" s="915"/>
      <c r="L44" s="885">
        <f>SUM(L13,L21,L31)</f>
        <v>15180</v>
      </c>
      <c r="M44" s="886"/>
      <c r="N44" s="363">
        <f>SUM(N13,N21,N31)</f>
        <v>0</v>
      </c>
      <c r="O44" s="355" t="s">
        <v>9</v>
      </c>
      <c r="P44" s="341">
        <f>SUM(P13,P21,P31)</f>
        <v>3860</v>
      </c>
      <c r="Q44" s="291">
        <f>SUM(Q13,Q21,Q31)</f>
        <v>0</v>
      </c>
      <c r="R44" s="354" t="s">
        <v>9</v>
      </c>
      <c r="S44" s="885">
        <f>SUM(S13,S21,S31)</f>
        <v>630</v>
      </c>
      <c r="T44" s="886"/>
      <c r="U44" s="363">
        <f>SUM(U13,U21,U31)</f>
        <v>0</v>
      </c>
      <c r="V44" s="355" t="s">
        <v>9</v>
      </c>
      <c r="W44" s="341">
        <f>SUM(W13,W21,W31)</f>
        <v>2060</v>
      </c>
      <c r="X44" s="291">
        <f>SUM(X13,X21,X31)</f>
        <v>0</v>
      </c>
    </row>
    <row r="45" spans="1:24" ht="15" customHeight="1" x14ac:dyDescent="0.15">
      <c r="W45" s="676" t="str">
        <f>市郡別!P42</f>
        <v>2025年10月現在②</v>
      </c>
      <c r="X45" s="677"/>
    </row>
    <row r="46" spans="1:24" ht="15" customHeight="1" x14ac:dyDescent="0.15"/>
    <row r="47" spans="1:24" ht="15" customHeight="1" x14ac:dyDescent="0.15"/>
    <row r="48" spans="1:24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</sheetData>
  <sheetProtection algorithmName="SHA-512" hashValue="FvSD+H28WkZc+TyZvzr9cbVlIKY5Ixa73It/tQLueOBoZpIfXKIIPMYMqmqAf1kqOA3p5tkpH0/KBx3AAGH0/g==" saltValue="wlsjfYdV8j6U0VS5lxP8Vw==" spinCount="100000" sheet="1" selectLockedCells="1"/>
  <mergeCells count="185">
    <mergeCell ref="V12:W12"/>
    <mergeCell ref="V4:X4"/>
    <mergeCell ref="B4:D4"/>
    <mergeCell ref="I4:N4"/>
    <mergeCell ref="O4:Q4"/>
    <mergeCell ref="E8:F8"/>
    <mergeCell ref="E9:F9"/>
    <mergeCell ref="R4:U4"/>
    <mergeCell ref="E4:H4"/>
    <mergeCell ref="L5:M5"/>
    <mergeCell ref="I9:K9"/>
    <mergeCell ref="I10:K10"/>
    <mergeCell ref="I12:K12"/>
    <mergeCell ref="E5:F5"/>
    <mergeCell ref="I5:K5"/>
    <mergeCell ref="I6:K6"/>
    <mergeCell ref="E6:F6"/>
    <mergeCell ref="I7:K7"/>
    <mergeCell ref="I8:K8"/>
    <mergeCell ref="S5:T5"/>
    <mergeCell ref="S6:T6"/>
    <mergeCell ref="S7:T7"/>
    <mergeCell ref="S8:T8"/>
    <mergeCell ref="S9:T9"/>
    <mergeCell ref="E13:F13"/>
    <mergeCell ref="E16:F16"/>
    <mergeCell ref="E17:F17"/>
    <mergeCell ref="E18:F18"/>
    <mergeCell ref="E33:F33"/>
    <mergeCell ref="O12:P12"/>
    <mergeCell ref="E24:F24"/>
    <mergeCell ref="E25:F25"/>
    <mergeCell ref="E26:F26"/>
    <mergeCell ref="E31:F31"/>
    <mergeCell ref="E21:F21"/>
    <mergeCell ref="E22:F22"/>
    <mergeCell ref="E27:F27"/>
    <mergeCell ref="E28:F28"/>
    <mergeCell ref="I16:K16"/>
    <mergeCell ref="I17:K17"/>
    <mergeCell ref="I25:K25"/>
    <mergeCell ref="I32:K32"/>
    <mergeCell ref="L29:M29"/>
    <mergeCell ref="L22:M22"/>
    <mergeCell ref="L30:M30"/>
    <mergeCell ref="L31:M31"/>
    <mergeCell ref="L32:M32"/>
    <mergeCell ref="L33:M33"/>
    <mergeCell ref="M1:N1"/>
    <mergeCell ref="O2:S2"/>
    <mergeCell ref="I15:K15"/>
    <mergeCell ref="I13:K13"/>
    <mergeCell ref="I11:K11"/>
    <mergeCell ref="I14:K14"/>
    <mergeCell ref="A32:A42"/>
    <mergeCell ref="A6:A12"/>
    <mergeCell ref="A14:A20"/>
    <mergeCell ref="A22:A30"/>
    <mergeCell ref="E32:F32"/>
    <mergeCell ref="E14:F14"/>
    <mergeCell ref="E15:F15"/>
    <mergeCell ref="E29:F29"/>
    <mergeCell ref="E19:F19"/>
    <mergeCell ref="E20:F20"/>
    <mergeCell ref="I23:K23"/>
    <mergeCell ref="I24:K24"/>
    <mergeCell ref="I18:K18"/>
    <mergeCell ref="I31:K31"/>
    <mergeCell ref="I19:K19"/>
    <mergeCell ref="L21:M21"/>
    <mergeCell ref="L13:M13"/>
    <mergeCell ref="L14:M14"/>
    <mergeCell ref="T1:X1"/>
    <mergeCell ref="F2:H2"/>
    <mergeCell ref="I2:L2"/>
    <mergeCell ref="M2:N2"/>
    <mergeCell ref="T2:X2"/>
    <mergeCell ref="O1:S1"/>
    <mergeCell ref="F1:L1"/>
    <mergeCell ref="E35:F35"/>
    <mergeCell ref="A1:E1"/>
    <mergeCell ref="E12:F12"/>
    <mergeCell ref="A4:A5"/>
    <mergeCell ref="A2:E2"/>
    <mergeCell ref="E11:F11"/>
    <mergeCell ref="E7:F7"/>
    <mergeCell ref="E10:F10"/>
    <mergeCell ref="E30:F30"/>
    <mergeCell ref="E23:F23"/>
    <mergeCell ref="I20:K20"/>
    <mergeCell ref="I21:K21"/>
    <mergeCell ref="I22:K22"/>
    <mergeCell ref="I26:K26"/>
    <mergeCell ref="I27:K27"/>
    <mergeCell ref="I28:K28"/>
    <mergeCell ref="I33:K33"/>
    <mergeCell ref="E43:F43"/>
    <mergeCell ref="E44:F44"/>
    <mergeCell ref="E34:F34"/>
    <mergeCell ref="E37:F37"/>
    <mergeCell ref="E39:F39"/>
    <mergeCell ref="E40:F40"/>
    <mergeCell ref="E41:F41"/>
    <mergeCell ref="E42:F42"/>
    <mergeCell ref="E36:F36"/>
    <mergeCell ref="E38:F38"/>
    <mergeCell ref="S18:T18"/>
    <mergeCell ref="S17:T17"/>
    <mergeCell ref="I44:K44"/>
    <mergeCell ref="L6:M6"/>
    <mergeCell ref="L7:M7"/>
    <mergeCell ref="L8:M8"/>
    <mergeCell ref="L9:M9"/>
    <mergeCell ref="L10:M10"/>
    <mergeCell ref="L11:M11"/>
    <mergeCell ref="I38:K38"/>
    <mergeCell ref="I39:K39"/>
    <mergeCell ref="L12:M12"/>
    <mergeCell ref="I37:K37"/>
    <mergeCell ref="L37:M37"/>
    <mergeCell ref="I29:K29"/>
    <mergeCell ref="I30:K30"/>
    <mergeCell ref="L27:M27"/>
    <mergeCell ref="L24:M24"/>
    <mergeCell ref="L25:M25"/>
    <mergeCell ref="L26:M26"/>
    <mergeCell ref="L19:M19"/>
    <mergeCell ref="L20:M20"/>
    <mergeCell ref="L44:M44"/>
    <mergeCell ref="I43:K43"/>
    <mergeCell ref="L28:M28"/>
    <mergeCell ref="L23:M23"/>
    <mergeCell ref="L40:M40"/>
    <mergeCell ref="L41:M41"/>
    <mergeCell ref="S12:T12"/>
    <mergeCell ref="S10:T10"/>
    <mergeCell ref="S11:T11"/>
    <mergeCell ref="L39:M39"/>
    <mergeCell ref="S32:T32"/>
    <mergeCell ref="S27:T27"/>
    <mergeCell ref="S28:T28"/>
    <mergeCell ref="S29:T29"/>
    <mergeCell ref="S30:T30"/>
    <mergeCell ref="S31:T31"/>
    <mergeCell ref="S25:T25"/>
    <mergeCell ref="S26:T26"/>
    <mergeCell ref="L15:M15"/>
    <mergeCell ref="L16:M16"/>
    <mergeCell ref="L17:M17"/>
    <mergeCell ref="L18:M18"/>
    <mergeCell ref="S13:T13"/>
    <mergeCell ref="S14:T14"/>
    <mergeCell ref="S15:T15"/>
    <mergeCell ref="S16:T16"/>
    <mergeCell ref="S33:T33"/>
    <mergeCell ref="S21:T21"/>
    <mergeCell ref="S22:T22"/>
    <mergeCell ref="S19:T19"/>
    <mergeCell ref="S20:T20"/>
    <mergeCell ref="S23:T23"/>
    <mergeCell ref="S24:T24"/>
    <mergeCell ref="S38:T38"/>
    <mergeCell ref="S39:T39"/>
    <mergeCell ref="W45:X45"/>
    <mergeCell ref="I34:K34"/>
    <mergeCell ref="L34:M34"/>
    <mergeCell ref="S34:T34"/>
    <mergeCell ref="S37:T37"/>
    <mergeCell ref="S35:T35"/>
    <mergeCell ref="I36:K36"/>
    <mergeCell ref="L36:M36"/>
    <mergeCell ref="S36:T36"/>
    <mergeCell ref="S44:T44"/>
    <mergeCell ref="I42:K42"/>
    <mergeCell ref="I35:K35"/>
    <mergeCell ref="L35:M35"/>
    <mergeCell ref="S42:T42"/>
    <mergeCell ref="S43:T43"/>
    <mergeCell ref="L42:M42"/>
    <mergeCell ref="L43:M43"/>
    <mergeCell ref="S40:T40"/>
    <mergeCell ref="S41:T41"/>
    <mergeCell ref="L38:M38"/>
    <mergeCell ref="I40:K40"/>
    <mergeCell ref="I41:K41"/>
  </mergeCells>
  <phoneticPr fontId="3"/>
  <dataValidations count="2">
    <dataValidation type="decimal" operator="lessThanOrEqual" allowBlank="1" showInputMessage="1" showErrorMessage="1" sqref="X22:X24 D8:D11 X6:X11 H6 H8:H9 H11 H14:H20 H22:H26 H29:H30 Q6 Q8:Q9 Q11 D14:D20 D22:D30 X28:X29 Q14:Q20 D6 Q22:Q30 X15:X16 X18:X20" xr:uid="{00000000-0002-0000-0500-000000000000}">
      <formula1>C6</formula1>
    </dataValidation>
    <dataValidation type="decimal" operator="lessThanOrEqual" allowBlank="1" showInputMessage="1" showErrorMessage="1" sqref="N6 U28:U30 N11 N28:N29 N22:N24 U19:U20 N8 U6 U8:U9 U11:U12 N19:N20 U22:U24 N15 U15" xr:uid="{00000000-0002-0000-0500-000001000000}">
      <formula1>L6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5" orientation="landscape" r:id="rId1"/>
  <headerFooter alignWithMargins="0">
    <oddHeader>&amp;C&amp;"ＭＳ Ｐゴシック,太字"愛 媛 県　折 込 部 数 表</oddHeader>
    <oddFooter>&amp;R株式会社 読宣四国 &amp;8TEL087(888)6133　FAX087(888)6130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indexed="47"/>
    <pageSetUpPr fitToPage="1"/>
  </sheetPr>
  <dimension ref="A1:IS73"/>
  <sheetViews>
    <sheetView showZeros="0" zoomScale="68" zoomScaleNormal="68" zoomScaleSheetLayoutView="70" workbookViewId="0">
      <selection activeCell="D6" sqref="D6"/>
    </sheetView>
  </sheetViews>
  <sheetFormatPr defaultRowHeight="11.25" x14ac:dyDescent="0.15"/>
  <cols>
    <col min="1" max="1" width="7.625" style="27" customWidth="1"/>
    <col min="2" max="2" width="12.125" style="27" customWidth="1"/>
    <col min="3" max="3" width="10.625" style="27" customWidth="1"/>
    <col min="4" max="4" width="11.625" style="27" customWidth="1"/>
    <col min="5" max="6" width="5.625" style="27" customWidth="1"/>
    <col min="7" max="7" width="10.625" style="27" customWidth="1"/>
    <col min="8" max="8" width="11.625" style="27" customWidth="1"/>
    <col min="9" max="11" width="3.625" style="27" customWidth="1"/>
    <col min="12" max="12" width="7.625" style="27" customWidth="1"/>
    <col min="13" max="13" width="3.625" style="27" customWidth="1"/>
    <col min="14" max="14" width="11.625" style="27" customWidth="1"/>
    <col min="15" max="15" width="11.25" style="27" customWidth="1"/>
    <col min="16" max="16" width="10.625" style="27" customWidth="1"/>
    <col min="17" max="17" width="11.625" style="27" customWidth="1"/>
    <col min="18" max="18" width="11.25" style="27" customWidth="1"/>
    <col min="19" max="20" width="5.625" style="27" customWidth="1"/>
    <col min="21" max="21" width="11.625" style="27" customWidth="1"/>
    <col min="22" max="22" width="12.25" style="27" customWidth="1"/>
    <col min="23" max="23" width="10.125" style="27" customWidth="1"/>
    <col min="24" max="24" width="11.625" style="27" customWidth="1"/>
    <col min="25" max="25" width="5" style="27" customWidth="1"/>
    <col min="26" max="16384" width="9" style="27"/>
  </cols>
  <sheetData>
    <row r="1" spans="1:253" ht="22.5" customHeight="1" x14ac:dyDescent="0.15">
      <c r="A1" s="710" t="s">
        <v>76</v>
      </c>
      <c r="B1" s="710"/>
      <c r="C1" s="710"/>
      <c r="D1" s="710"/>
      <c r="E1" s="711"/>
      <c r="F1" s="709" t="s">
        <v>180</v>
      </c>
      <c r="G1" s="710"/>
      <c r="H1" s="710"/>
      <c r="I1" s="710"/>
      <c r="J1" s="710"/>
      <c r="K1" s="710"/>
      <c r="L1" s="711"/>
      <c r="M1" s="712" t="s">
        <v>330</v>
      </c>
      <c r="N1" s="713"/>
      <c r="O1" s="712" t="s">
        <v>78</v>
      </c>
      <c r="P1" s="724"/>
      <c r="Q1" s="724"/>
      <c r="R1" s="724"/>
      <c r="S1" s="713"/>
      <c r="T1" s="712" t="s">
        <v>79</v>
      </c>
      <c r="U1" s="724"/>
      <c r="V1" s="724"/>
      <c r="W1" s="724"/>
      <c r="X1" s="724"/>
    </row>
    <row r="2" spans="1:253" ht="30" customHeight="1" x14ac:dyDescent="0.15">
      <c r="A2" s="714">
        <f>市郡別!A3</f>
        <v>0</v>
      </c>
      <c r="B2" s="714"/>
      <c r="C2" s="714"/>
      <c r="D2" s="714"/>
      <c r="E2" s="715"/>
      <c r="F2" s="728">
        <f>SUM(D44,H44,N44,Q44,U44,X44,X40)</f>
        <v>0</v>
      </c>
      <c r="G2" s="729"/>
      <c r="H2" s="729"/>
      <c r="I2" s="730">
        <f>市郡別!P29</f>
        <v>0</v>
      </c>
      <c r="J2" s="918"/>
      <c r="K2" s="918"/>
      <c r="L2" s="919"/>
      <c r="M2" s="732" t="str">
        <f>市郡別!G3</f>
        <v>-</v>
      </c>
      <c r="N2" s="733"/>
      <c r="O2" s="725">
        <f>市郡別!I3</f>
        <v>0</v>
      </c>
      <c r="P2" s="726"/>
      <c r="Q2" s="726"/>
      <c r="R2" s="726"/>
      <c r="S2" s="727"/>
      <c r="T2" s="725">
        <f>市郡別!L3</f>
        <v>0</v>
      </c>
      <c r="U2" s="726"/>
      <c r="V2" s="726"/>
      <c r="W2" s="726"/>
      <c r="X2" s="726"/>
    </row>
    <row r="3" spans="1:253" ht="9" customHeight="1" x14ac:dyDescent="0.15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</row>
    <row r="4" spans="1:253" ht="24.75" customHeight="1" x14ac:dyDescent="0.15">
      <c r="A4" s="721" t="s">
        <v>92</v>
      </c>
      <c r="B4" s="719" t="s">
        <v>64</v>
      </c>
      <c r="C4" s="694"/>
      <c r="D4" s="720"/>
      <c r="E4" s="707" t="s">
        <v>65</v>
      </c>
      <c r="F4" s="707"/>
      <c r="G4" s="707"/>
      <c r="H4" s="707"/>
      <c r="I4" s="719" t="s">
        <v>66</v>
      </c>
      <c r="J4" s="694"/>
      <c r="K4" s="694"/>
      <c r="L4" s="694"/>
      <c r="M4" s="694"/>
      <c r="N4" s="720"/>
      <c r="O4" s="693" t="s">
        <v>67</v>
      </c>
      <c r="P4" s="694"/>
      <c r="Q4" s="695"/>
      <c r="R4" s="719" t="s">
        <v>68</v>
      </c>
      <c r="S4" s="694"/>
      <c r="T4" s="694"/>
      <c r="U4" s="720"/>
      <c r="V4" s="693" t="s">
        <v>69</v>
      </c>
      <c r="W4" s="694"/>
      <c r="X4" s="695"/>
    </row>
    <row r="5" spans="1:253" ht="20.100000000000001" customHeight="1" x14ac:dyDescent="0.15">
      <c r="A5" s="722"/>
      <c r="B5" s="114" t="s">
        <v>71</v>
      </c>
      <c r="C5" s="115" t="s">
        <v>70</v>
      </c>
      <c r="D5" s="116" t="s">
        <v>7</v>
      </c>
      <c r="E5" s="708" t="s">
        <v>71</v>
      </c>
      <c r="F5" s="704"/>
      <c r="G5" s="115" t="s">
        <v>70</v>
      </c>
      <c r="H5" s="117" t="s">
        <v>7</v>
      </c>
      <c r="I5" s="723" t="s">
        <v>71</v>
      </c>
      <c r="J5" s="708"/>
      <c r="K5" s="704"/>
      <c r="L5" s="703" t="s">
        <v>70</v>
      </c>
      <c r="M5" s="704" t="s">
        <v>7</v>
      </c>
      <c r="N5" s="116"/>
      <c r="O5" s="118" t="s">
        <v>71</v>
      </c>
      <c r="P5" s="115" t="s">
        <v>70</v>
      </c>
      <c r="Q5" s="117" t="s">
        <v>7</v>
      </c>
      <c r="R5" s="114" t="s">
        <v>71</v>
      </c>
      <c r="S5" s="703" t="s">
        <v>70</v>
      </c>
      <c r="T5" s="704"/>
      <c r="U5" s="116" t="s">
        <v>7</v>
      </c>
      <c r="V5" s="118" t="s">
        <v>71</v>
      </c>
      <c r="W5" s="115" t="s">
        <v>70</v>
      </c>
      <c r="X5" s="117" t="s">
        <v>7</v>
      </c>
    </row>
    <row r="6" spans="1:253" s="43" customFormat="1" ht="18" customHeight="1" x14ac:dyDescent="0.15">
      <c r="A6" s="931" t="s">
        <v>109</v>
      </c>
      <c r="B6" s="147" t="s">
        <v>275</v>
      </c>
      <c r="C6" s="361">
        <v>1570</v>
      </c>
      <c r="D6" s="317"/>
      <c r="E6" s="756" t="s">
        <v>281</v>
      </c>
      <c r="F6" s="753"/>
      <c r="G6" s="361">
        <v>1450</v>
      </c>
      <c r="H6" s="336"/>
      <c r="I6" s="752" t="s">
        <v>354</v>
      </c>
      <c r="J6" s="756"/>
      <c r="K6" s="753"/>
      <c r="L6" s="853">
        <v>950</v>
      </c>
      <c r="M6" s="854"/>
      <c r="N6" s="315"/>
      <c r="O6" s="614" t="s">
        <v>630</v>
      </c>
      <c r="P6" s="361">
        <v>200</v>
      </c>
      <c r="Q6" s="330"/>
      <c r="R6" s="603" t="s">
        <v>616</v>
      </c>
      <c r="S6" s="853">
        <v>10</v>
      </c>
      <c r="T6" s="854"/>
      <c r="U6" s="315"/>
      <c r="V6" s="140" t="s">
        <v>357</v>
      </c>
      <c r="W6" s="361">
        <v>170</v>
      </c>
      <c r="X6" s="330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7"/>
      <c r="EX6" s="27"/>
      <c r="EY6" s="27"/>
      <c r="EZ6" s="27"/>
      <c r="FA6" s="27"/>
      <c r="FB6" s="27"/>
      <c r="FC6" s="27"/>
      <c r="FD6" s="27"/>
      <c r="FE6" s="27"/>
      <c r="FF6" s="27"/>
      <c r="FG6" s="27"/>
      <c r="FH6" s="27"/>
      <c r="FI6" s="27"/>
      <c r="FJ6" s="27"/>
      <c r="FK6" s="27"/>
      <c r="FL6" s="27"/>
      <c r="FM6" s="27"/>
      <c r="FN6" s="27"/>
      <c r="FO6" s="27"/>
      <c r="FP6" s="27"/>
      <c r="FQ6" s="27"/>
      <c r="FR6" s="27"/>
      <c r="FS6" s="27"/>
      <c r="FT6" s="27"/>
      <c r="FU6" s="27"/>
      <c r="FV6" s="27"/>
      <c r="FW6" s="27"/>
      <c r="FX6" s="27"/>
      <c r="FY6" s="27"/>
      <c r="FZ6" s="27"/>
      <c r="GA6" s="27"/>
      <c r="GB6" s="27"/>
      <c r="GC6" s="27"/>
      <c r="GD6" s="27"/>
      <c r="GE6" s="27"/>
      <c r="GF6" s="27"/>
      <c r="GG6" s="27"/>
      <c r="GH6" s="27"/>
      <c r="GI6" s="27"/>
      <c r="GJ6" s="27"/>
      <c r="GK6" s="27"/>
      <c r="GL6" s="27"/>
      <c r="GM6" s="27"/>
      <c r="GN6" s="27"/>
      <c r="GO6" s="27"/>
      <c r="GP6" s="27"/>
      <c r="GQ6" s="27"/>
      <c r="GR6" s="27"/>
      <c r="GS6" s="27"/>
      <c r="GT6" s="27"/>
      <c r="GU6" s="27"/>
      <c r="GV6" s="27"/>
      <c r="GW6" s="27"/>
      <c r="GX6" s="27"/>
      <c r="GY6" s="27"/>
      <c r="GZ6" s="27"/>
      <c r="HA6" s="27"/>
      <c r="HB6" s="27"/>
      <c r="HC6" s="27"/>
      <c r="HD6" s="27"/>
      <c r="HE6" s="27"/>
      <c r="HF6" s="27"/>
      <c r="HG6" s="27"/>
      <c r="HH6" s="27"/>
      <c r="HI6" s="27"/>
      <c r="HJ6" s="27"/>
      <c r="HK6" s="27"/>
      <c r="HL6" s="27"/>
      <c r="HM6" s="27"/>
      <c r="HN6" s="27"/>
      <c r="HO6" s="27"/>
      <c r="HP6" s="27"/>
      <c r="HQ6" s="27"/>
      <c r="HR6" s="27"/>
      <c r="HS6" s="27"/>
      <c r="HT6" s="27"/>
      <c r="HU6" s="27"/>
      <c r="HV6" s="27"/>
      <c r="HW6" s="27"/>
      <c r="HX6" s="27"/>
      <c r="HY6" s="27"/>
      <c r="HZ6" s="27"/>
      <c r="IA6" s="27"/>
      <c r="IB6" s="27"/>
      <c r="IC6" s="27"/>
      <c r="ID6" s="27"/>
      <c r="IE6" s="27"/>
      <c r="IF6" s="27"/>
      <c r="IG6" s="27"/>
      <c r="IH6" s="27"/>
      <c r="II6" s="27"/>
      <c r="IJ6" s="27"/>
      <c r="IK6" s="27"/>
      <c r="IL6" s="27"/>
      <c r="IM6" s="27"/>
      <c r="IN6" s="27"/>
      <c r="IO6" s="27"/>
      <c r="IP6" s="27"/>
      <c r="IQ6" s="27"/>
      <c r="IR6" s="27"/>
      <c r="IS6" s="27"/>
    </row>
    <row r="7" spans="1:253" s="43" customFormat="1" ht="27" customHeight="1" x14ac:dyDescent="0.15">
      <c r="A7" s="931"/>
      <c r="B7" s="399" t="s">
        <v>86</v>
      </c>
      <c r="C7" s="445" t="s">
        <v>632</v>
      </c>
      <c r="D7" s="504"/>
      <c r="E7" s="744" t="s">
        <v>406</v>
      </c>
      <c r="F7" s="745"/>
      <c r="G7" s="297">
        <v>1200</v>
      </c>
      <c r="H7" s="332"/>
      <c r="I7" s="996" t="s">
        <v>362</v>
      </c>
      <c r="J7" s="997"/>
      <c r="K7" s="998"/>
      <c r="L7" s="839">
        <v>2100</v>
      </c>
      <c r="M7" s="840"/>
      <c r="N7" s="317"/>
      <c r="O7" s="613" t="s">
        <v>631</v>
      </c>
      <c r="P7" s="297">
        <v>400</v>
      </c>
      <c r="Q7" s="332"/>
      <c r="R7" s="499" t="s">
        <v>417</v>
      </c>
      <c r="S7" s="839">
        <v>210</v>
      </c>
      <c r="T7" s="840"/>
      <c r="U7" s="317"/>
      <c r="V7" s="578" t="s">
        <v>359</v>
      </c>
      <c r="W7" s="297">
        <v>400</v>
      </c>
      <c r="X7" s="332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  <c r="IN7" s="27"/>
      <c r="IO7" s="27"/>
      <c r="IP7" s="27"/>
      <c r="IQ7" s="27"/>
      <c r="IR7" s="27"/>
      <c r="IS7" s="27"/>
    </row>
    <row r="8" spans="1:253" s="43" customFormat="1" ht="18" customHeight="1" x14ac:dyDescent="0.15">
      <c r="A8" s="931"/>
      <c r="B8" s="574" t="s">
        <v>571</v>
      </c>
      <c r="C8" s="297">
        <v>3900</v>
      </c>
      <c r="D8" s="317"/>
      <c r="E8" s="744" t="s">
        <v>407</v>
      </c>
      <c r="F8" s="745"/>
      <c r="G8" s="297">
        <v>1050</v>
      </c>
      <c r="H8" s="332"/>
      <c r="I8" s="751" t="s">
        <v>57</v>
      </c>
      <c r="J8" s="744"/>
      <c r="K8" s="745"/>
      <c r="L8" s="674">
        <v>1300</v>
      </c>
      <c r="M8" s="675"/>
      <c r="N8" s="317"/>
      <c r="O8" s="113" t="s">
        <v>47</v>
      </c>
      <c r="P8" s="297">
        <v>270</v>
      </c>
      <c r="Q8" s="332"/>
      <c r="R8" s="574" t="s">
        <v>617</v>
      </c>
      <c r="S8" s="839">
        <v>100</v>
      </c>
      <c r="T8" s="840"/>
      <c r="U8" s="317"/>
      <c r="V8" s="113" t="s">
        <v>395</v>
      </c>
      <c r="W8" s="297">
        <v>190</v>
      </c>
      <c r="X8" s="332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  <c r="IK8" s="27"/>
      <c r="IL8" s="27"/>
      <c r="IM8" s="27"/>
      <c r="IN8" s="27"/>
      <c r="IO8" s="27"/>
      <c r="IP8" s="27"/>
      <c r="IQ8" s="27"/>
      <c r="IR8" s="27"/>
      <c r="IS8" s="27"/>
    </row>
    <row r="9" spans="1:253" s="43" customFormat="1" ht="24" x14ac:dyDescent="0.15">
      <c r="A9" s="931"/>
      <c r="B9" s="148" t="s">
        <v>48</v>
      </c>
      <c r="C9" s="297">
        <v>5340</v>
      </c>
      <c r="D9" s="317"/>
      <c r="E9" s="744" t="s">
        <v>47</v>
      </c>
      <c r="F9" s="745"/>
      <c r="G9" s="589" t="s">
        <v>610</v>
      </c>
      <c r="H9" s="504"/>
      <c r="I9" s="751" t="s">
        <v>172</v>
      </c>
      <c r="J9" s="744"/>
      <c r="K9" s="745"/>
      <c r="L9" s="839">
        <v>950</v>
      </c>
      <c r="M9" s="840"/>
      <c r="N9" s="317"/>
      <c r="O9" s="398" t="s">
        <v>363</v>
      </c>
      <c r="P9" s="297">
        <v>80</v>
      </c>
      <c r="Q9" s="332"/>
      <c r="R9" s="148"/>
      <c r="S9" s="839"/>
      <c r="T9" s="840"/>
      <c r="U9" s="324"/>
      <c r="V9" s="113" t="s">
        <v>394</v>
      </c>
      <c r="W9" s="297">
        <v>160</v>
      </c>
      <c r="X9" s="332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7"/>
      <c r="HP9" s="27"/>
      <c r="HQ9" s="27"/>
      <c r="HR9" s="27"/>
      <c r="HS9" s="27"/>
      <c r="HT9" s="27"/>
      <c r="HU9" s="27"/>
      <c r="HV9" s="27"/>
      <c r="HW9" s="27"/>
      <c r="HX9" s="27"/>
      <c r="HY9" s="27"/>
      <c r="HZ9" s="27"/>
      <c r="IA9" s="27"/>
      <c r="IB9" s="27"/>
      <c r="IC9" s="27"/>
      <c r="ID9" s="27"/>
      <c r="IE9" s="27"/>
      <c r="IF9" s="27"/>
      <c r="IG9" s="27"/>
      <c r="IH9" s="27"/>
      <c r="II9" s="27"/>
      <c r="IJ9" s="27"/>
      <c r="IK9" s="27"/>
      <c r="IL9" s="27"/>
      <c r="IM9" s="27"/>
      <c r="IN9" s="27"/>
      <c r="IO9" s="27"/>
      <c r="IP9" s="27"/>
      <c r="IQ9" s="27"/>
      <c r="IR9" s="27"/>
      <c r="IS9" s="27"/>
    </row>
    <row r="10" spans="1:253" s="43" customFormat="1" ht="18" customHeight="1" x14ac:dyDescent="0.15">
      <c r="A10" s="931"/>
      <c r="B10" s="574" t="s">
        <v>572</v>
      </c>
      <c r="C10" s="297">
        <v>2820</v>
      </c>
      <c r="D10" s="317"/>
      <c r="E10" s="744" t="s">
        <v>411</v>
      </c>
      <c r="F10" s="745"/>
      <c r="G10" s="297">
        <v>2200</v>
      </c>
      <c r="H10" s="332"/>
      <c r="I10" s="808" t="s">
        <v>472</v>
      </c>
      <c r="J10" s="744"/>
      <c r="K10" s="745"/>
      <c r="L10" s="839">
        <v>190</v>
      </c>
      <c r="M10" s="840"/>
      <c r="N10" s="317"/>
      <c r="O10" s="113" t="s">
        <v>48</v>
      </c>
      <c r="P10" s="297">
        <v>400</v>
      </c>
      <c r="Q10" s="332"/>
      <c r="R10" s="574" t="s">
        <v>569</v>
      </c>
      <c r="S10" s="839">
        <v>40</v>
      </c>
      <c r="T10" s="840"/>
      <c r="U10" s="317"/>
      <c r="V10" s="113" t="s">
        <v>393</v>
      </c>
      <c r="W10" s="316" t="s">
        <v>577</v>
      </c>
      <c r="X10" s="331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  <c r="HQ10" s="27"/>
      <c r="HR10" s="27"/>
      <c r="HS10" s="27"/>
      <c r="HT10" s="27"/>
      <c r="HU10" s="27"/>
      <c r="HV10" s="27"/>
      <c r="HW10" s="27"/>
      <c r="HX10" s="27"/>
      <c r="HY10" s="27"/>
      <c r="HZ10" s="27"/>
      <c r="IA10" s="27"/>
      <c r="IB10" s="27"/>
      <c r="IC10" s="27"/>
      <c r="ID10" s="27"/>
      <c r="IE10" s="27"/>
      <c r="IF10" s="27"/>
      <c r="IG10" s="27"/>
      <c r="IH10" s="27"/>
      <c r="II10" s="27"/>
      <c r="IJ10" s="27"/>
      <c r="IK10" s="27"/>
      <c r="IL10" s="27"/>
      <c r="IM10" s="27"/>
      <c r="IN10" s="27"/>
      <c r="IO10" s="27"/>
      <c r="IP10" s="27"/>
      <c r="IQ10" s="27"/>
      <c r="IR10" s="27"/>
      <c r="IS10" s="27"/>
    </row>
    <row r="11" spans="1:253" s="43" customFormat="1" ht="18" customHeight="1" x14ac:dyDescent="0.15">
      <c r="A11" s="931"/>
      <c r="B11" s="148"/>
      <c r="C11" s="297"/>
      <c r="D11" s="367"/>
      <c r="E11" s="744"/>
      <c r="F11" s="745"/>
      <c r="G11" s="297"/>
      <c r="H11" s="331"/>
      <c r="I11" s="751"/>
      <c r="J11" s="744"/>
      <c r="K11" s="745"/>
      <c r="L11" s="839"/>
      <c r="M11" s="840"/>
      <c r="N11" s="324"/>
      <c r="O11" s="585" t="s">
        <v>581</v>
      </c>
      <c r="P11" s="297">
        <v>60</v>
      </c>
      <c r="Q11" s="332"/>
      <c r="R11" s="148"/>
      <c r="S11" s="839"/>
      <c r="T11" s="840"/>
      <c r="U11" s="324"/>
      <c r="V11" s="113" t="s">
        <v>396</v>
      </c>
      <c r="W11" s="445" t="s">
        <v>166</v>
      </c>
      <c r="X11" s="331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7"/>
      <c r="GV11" s="27"/>
      <c r="GW11" s="27"/>
      <c r="GX11" s="27"/>
      <c r="GY11" s="27"/>
      <c r="GZ11" s="27"/>
      <c r="HA11" s="27"/>
      <c r="HB11" s="27"/>
      <c r="HC11" s="27"/>
      <c r="HD11" s="27"/>
      <c r="HE11" s="27"/>
      <c r="HF11" s="27"/>
      <c r="HG11" s="27"/>
      <c r="HH11" s="27"/>
      <c r="HI11" s="27"/>
      <c r="HJ11" s="27"/>
      <c r="HK11" s="27"/>
      <c r="HL11" s="27"/>
      <c r="HM11" s="27"/>
      <c r="HN11" s="27"/>
      <c r="HO11" s="27"/>
      <c r="HP11" s="27"/>
      <c r="HQ11" s="27"/>
      <c r="HR11" s="27"/>
      <c r="HS11" s="27"/>
      <c r="HT11" s="27"/>
      <c r="HU11" s="27"/>
      <c r="HV11" s="27"/>
      <c r="HW11" s="27"/>
      <c r="HX11" s="27"/>
      <c r="HY11" s="27"/>
      <c r="HZ11" s="27"/>
      <c r="IA11" s="27"/>
      <c r="IB11" s="27"/>
      <c r="IC11" s="27"/>
      <c r="ID11" s="27"/>
      <c r="IE11" s="27"/>
      <c r="IF11" s="27"/>
      <c r="IG11" s="27"/>
      <c r="IH11" s="27"/>
      <c r="II11" s="27"/>
      <c r="IJ11" s="27"/>
      <c r="IK11" s="27"/>
      <c r="IL11" s="27"/>
      <c r="IM11" s="27"/>
      <c r="IN11" s="27"/>
      <c r="IO11" s="27"/>
      <c r="IP11" s="27"/>
      <c r="IQ11" s="27"/>
      <c r="IR11" s="27"/>
      <c r="IS11" s="27"/>
    </row>
    <row r="12" spans="1:253" s="43" customFormat="1" ht="18" customHeight="1" x14ac:dyDescent="0.15">
      <c r="A12" s="931"/>
      <c r="B12" s="148"/>
      <c r="C12" s="297"/>
      <c r="D12" s="367"/>
      <c r="E12" s="744"/>
      <c r="F12" s="745"/>
      <c r="G12" s="297"/>
      <c r="H12" s="331"/>
      <c r="I12" s="751"/>
      <c r="J12" s="744"/>
      <c r="K12" s="745"/>
      <c r="L12" s="839"/>
      <c r="M12" s="840"/>
      <c r="N12" s="324"/>
      <c r="O12" s="590" t="s">
        <v>573</v>
      </c>
      <c r="P12" s="297">
        <v>40</v>
      </c>
      <c r="Q12" s="332"/>
      <c r="R12" s="148"/>
      <c r="S12" s="839"/>
      <c r="T12" s="840"/>
      <c r="U12" s="324"/>
      <c r="V12" s="113" t="s">
        <v>392</v>
      </c>
      <c r="W12" s="316">
        <v>110</v>
      </c>
      <c r="X12" s="332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7"/>
      <c r="GV12" s="27"/>
      <c r="GW12" s="27"/>
      <c r="GX12" s="27"/>
      <c r="GY12" s="27"/>
      <c r="GZ12" s="27"/>
      <c r="HA12" s="27"/>
      <c r="HB12" s="27"/>
      <c r="HC12" s="27"/>
      <c r="HD12" s="27"/>
      <c r="HE12" s="27"/>
      <c r="HF12" s="27"/>
      <c r="HG12" s="27"/>
      <c r="HH12" s="27"/>
      <c r="HI12" s="27"/>
      <c r="HJ12" s="27"/>
      <c r="HK12" s="27"/>
      <c r="HL12" s="27"/>
      <c r="HM12" s="27"/>
      <c r="HN12" s="27"/>
      <c r="HO12" s="27"/>
      <c r="HP12" s="27"/>
      <c r="HQ12" s="27"/>
      <c r="HR12" s="27"/>
      <c r="HS12" s="27"/>
      <c r="HT12" s="27"/>
      <c r="HU12" s="27"/>
      <c r="HV12" s="27"/>
      <c r="HW12" s="27"/>
      <c r="HX12" s="27"/>
      <c r="HY12" s="27"/>
      <c r="HZ12" s="27"/>
      <c r="IA12" s="27"/>
      <c r="IB12" s="27"/>
      <c r="IC12" s="27"/>
      <c r="ID12" s="27"/>
      <c r="IE12" s="27"/>
      <c r="IF12" s="27"/>
      <c r="IG12" s="27"/>
      <c r="IH12" s="27"/>
      <c r="II12" s="27"/>
      <c r="IJ12" s="27"/>
      <c r="IK12" s="27"/>
      <c r="IL12" s="27"/>
      <c r="IM12" s="27"/>
      <c r="IN12" s="27"/>
      <c r="IO12" s="27"/>
      <c r="IP12" s="27"/>
      <c r="IQ12" s="27"/>
      <c r="IR12" s="27"/>
      <c r="IS12" s="27"/>
    </row>
    <row r="13" spans="1:253" s="43" customFormat="1" ht="36" customHeight="1" x14ac:dyDescent="0.15">
      <c r="A13" s="931"/>
      <c r="B13" s="148"/>
      <c r="C13" s="297"/>
      <c r="D13" s="367"/>
      <c r="E13" s="744"/>
      <c r="F13" s="745"/>
      <c r="G13" s="297"/>
      <c r="H13" s="331"/>
      <c r="I13" s="751"/>
      <c r="J13" s="744"/>
      <c r="K13" s="745"/>
      <c r="L13" s="839"/>
      <c r="M13" s="840"/>
      <c r="N13" s="324"/>
      <c r="O13" s="204" t="s">
        <v>179</v>
      </c>
      <c r="P13" s="341">
        <v>50</v>
      </c>
      <c r="Q13" s="334"/>
      <c r="R13" s="148"/>
      <c r="S13" s="839"/>
      <c r="T13" s="840"/>
      <c r="U13" s="324"/>
      <c r="V13" s="535"/>
      <c r="X13" s="449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7"/>
      <c r="GV13" s="27"/>
      <c r="GW13" s="27"/>
      <c r="GX13" s="27"/>
      <c r="GY13" s="27"/>
      <c r="GZ13" s="27"/>
      <c r="HA13" s="27"/>
      <c r="HB13" s="27"/>
      <c r="HC13" s="27"/>
      <c r="HD13" s="27"/>
      <c r="HE13" s="27"/>
      <c r="HF13" s="27"/>
      <c r="HG13" s="27"/>
      <c r="HH13" s="27"/>
      <c r="HI13" s="27"/>
      <c r="HJ13" s="27"/>
      <c r="HK13" s="27"/>
      <c r="HL13" s="27"/>
      <c r="HM13" s="27"/>
      <c r="HN13" s="27"/>
      <c r="HO13" s="27"/>
      <c r="HP13" s="27"/>
      <c r="HQ13" s="27"/>
      <c r="HR13" s="27"/>
      <c r="HS13" s="27"/>
      <c r="HT13" s="27"/>
      <c r="HU13" s="27"/>
      <c r="HV13" s="27"/>
      <c r="HW13" s="27"/>
      <c r="HX13" s="27"/>
      <c r="HY13" s="27"/>
      <c r="HZ13" s="27"/>
      <c r="IA13" s="27"/>
      <c r="IB13" s="27"/>
      <c r="IC13" s="27"/>
      <c r="ID13" s="27"/>
      <c r="IE13" s="27"/>
      <c r="IF13" s="27"/>
      <c r="IG13" s="27"/>
      <c r="IH13" s="27"/>
      <c r="II13" s="27"/>
      <c r="IJ13" s="27"/>
      <c r="IK13" s="27"/>
      <c r="IL13" s="27"/>
      <c r="IM13" s="27"/>
      <c r="IN13" s="27"/>
      <c r="IO13" s="27"/>
      <c r="IP13" s="27"/>
      <c r="IQ13" s="27"/>
      <c r="IR13" s="27"/>
      <c r="IS13" s="27"/>
    </row>
    <row r="14" spans="1:253" ht="27" customHeight="1" x14ac:dyDescent="0.15">
      <c r="A14" s="931"/>
      <c r="B14" s="120" t="s">
        <v>276</v>
      </c>
      <c r="C14" s="445" t="s">
        <v>574</v>
      </c>
      <c r="D14" s="504"/>
      <c r="E14" s="663" t="s">
        <v>276</v>
      </c>
      <c r="F14" s="664"/>
      <c r="G14" s="316">
        <v>550</v>
      </c>
      <c r="H14" s="332"/>
      <c r="I14" s="971" t="s">
        <v>361</v>
      </c>
      <c r="J14" s="972"/>
      <c r="K14" s="973"/>
      <c r="L14" s="674">
        <v>170</v>
      </c>
      <c r="M14" s="675"/>
      <c r="N14" s="317"/>
      <c r="O14" s="533" t="s">
        <v>481</v>
      </c>
      <c r="P14" s="316">
        <v>30</v>
      </c>
      <c r="Q14" s="332"/>
      <c r="R14" s="120"/>
      <c r="S14" s="674"/>
      <c r="T14" s="675"/>
      <c r="U14" s="324"/>
      <c r="V14" s="124" t="s">
        <v>412</v>
      </c>
      <c r="W14" s="316">
        <v>30</v>
      </c>
      <c r="X14" s="332"/>
    </row>
    <row r="15" spans="1:253" ht="18" customHeight="1" x14ac:dyDescent="0.15">
      <c r="A15" s="931"/>
      <c r="B15" s="536" t="s">
        <v>473</v>
      </c>
      <c r="C15" s="316">
        <v>690</v>
      </c>
      <c r="D15" s="317"/>
      <c r="E15" s="663" t="s">
        <v>360</v>
      </c>
      <c r="F15" s="664"/>
      <c r="G15" s="316">
        <v>110</v>
      </c>
      <c r="H15" s="332"/>
      <c r="I15" s="665" t="s">
        <v>353</v>
      </c>
      <c r="J15" s="663"/>
      <c r="K15" s="664"/>
      <c r="L15" s="674">
        <v>70</v>
      </c>
      <c r="M15" s="675"/>
      <c r="N15" s="317"/>
      <c r="O15" s="124" t="s">
        <v>455</v>
      </c>
      <c r="P15" s="316">
        <v>30</v>
      </c>
      <c r="Q15" s="332"/>
      <c r="R15" s="120" t="s">
        <v>356</v>
      </c>
      <c r="S15" s="674">
        <v>10</v>
      </c>
      <c r="T15" s="675"/>
      <c r="U15" s="317"/>
      <c r="V15" s="533" t="s">
        <v>470</v>
      </c>
      <c r="W15" s="316">
        <v>90</v>
      </c>
      <c r="X15" s="332"/>
    </row>
    <row r="16" spans="1:253" ht="18" thickBot="1" x14ac:dyDescent="0.2">
      <c r="A16" s="931"/>
      <c r="B16" s="537" t="s">
        <v>474</v>
      </c>
      <c r="C16" s="445" t="s">
        <v>574</v>
      </c>
      <c r="D16" s="504"/>
      <c r="E16" s="949"/>
      <c r="F16" s="950"/>
      <c r="G16" s="151"/>
      <c r="H16" s="513"/>
      <c r="I16" s="970" t="s">
        <v>342</v>
      </c>
      <c r="J16" s="949"/>
      <c r="K16" s="950"/>
      <c r="L16" s="815" t="s">
        <v>570</v>
      </c>
      <c r="M16" s="969"/>
      <c r="N16" s="367"/>
      <c r="O16" s="124" t="s">
        <v>456</v>
      </c>
      <c r="P16" s="316" t="s">
        <v>575</v>
      </c>
      <c r="Q16" s="331"/>
      <c r="R16" s="121"/>
      <c r="S16" s="885"/>
      <c r="T16" s="886"/>
      <c r="U16" s="346"/>
      <c r="V16" s="534" t="s">
        <v>356</v>
      </c>
      <c r="W16" s="341">
        <v>10</v>
      </c>
      <c r="X16" s="332"/>
    </row>
    <row r="17" spans="1:253" s="207" customFormat="1" ht="18" customHeight="1" thickTop="1" x14ac:dyDescent="0.15">
      <c r="A17" s="450">
        <f>SUM(C17+G17+L17+P17+S17+W17)</f>
        <v>29700</v>
      </c>
      <c r="B17" s="451" t="s">
        <v>9</v>
      </c>
      <c r="C17" s="452">
        <f>SUM(C6:C16)</f>
        <v>14320</v>
      </c>
      <c r="D17" s="453">
        <f>SUM(D6:D16)</f>
        <v>0</v>
      </c>
      <c r="E17" s="844" t="s">
        <v>9</v>
      </c>
      <c r="F17" s="845"/>
      <c r="G17" s="454">
        <f>SUM(G6:G15)</f>
        <v>6560</v>
      </c>
      <c r="H17" s="507">
        <f>SUM(H6:H16)</f>
        <v>0</v>
      </c>
      <c r="I17" s="852" t="s">
        <v>9</v>
      </c>
      <c r="J17" s="844"/>
      <c r="K17" s="845"/>
      <c r="L17" s="848">
        <f>SUM(L6:L16)</f>
        <v>5730</v>
      </c>
      <c r="M17" s="849"/>
      <c r="N17" s="453">
        <f>SUM(N6:N16)</f>
        <v>0</v>
      </c>
      <c r="O17" s="455" t="s">
        <v>9</v>
      </c>
      <c r="P17" s="452">
        <f>SUM(P6:P16)</f>
        <v>1560</v>
      </c>
      <c r="Q17" s="456">
        <f>SUM(Q6:Q16)</f>
        <v>0</v>
      </c>
      <c r="R17" s="451" t="s">
        <v>9</v>
      </c>
      <c r="S17" s="848">
        <f>SUM(S6:T15)</f>
        <v>370</v>
      </c>
      <c r="T17" s="849"/>
      <c r="U17" s="453">
        <f>SUM(U6:U16)</f>
        <v>0</v>
      </c>
      <c r="V17" s="455" t="s">
        <v>9</v>
      </c>
      <c r="W17" s="452">
        <f>SUM(W6:W16)</f>
        <v>1160</v>
      </c>
      <c r="X17" s="456">
        <f>SUM(X6:X16)</f>
        <v>0</v>
      </c>
      <c r="Y17" s="164"/>
      <c r="Z17" s="164"/>
      <c r="AA17" s="164"/>
      <c r="AB17" s="164"/>
      <c r="AC17" s="164"/>
      <c r="AD17" s="164"/>
      <c r="AE17" s="164"/>
      <c r="AF17" s="163"/>
      <c r="AG17" s="163"/>
      <c r="AH17" s="163"/>
      <c r="AI17" s="163"/>
      <c r="AJ17" s="163"/>
      <c r="AK17" s="163"/>
      <c r="AL17" s="163"/>
      <c r="AM17" s="163"/>
      <c r="AN17" s="163"/>
      <c r="AO17" s="163"/>
      <c r="AP17" s="163"/>
      <c r="AQ17" s="163"/>
      <c r="AR17" s="163"/>
      <c r="AS17" s="163"/>
      <c r="AT17" s="163"/>
      <c r="AU17" s="163"/>
      <c r="AV17" s="163"/>
      <c r="AW17" s="163"/>
      <c r="AX17" s="163"/>
      <c r="AY17" s="163"/>
      <c r="AZ17" s="163"/>
      <c r="BA17" s="163"/>
      <c r="BB17" s="163"/>
      <c r="BC17" s="163"/>
      <c r="BD17" s="163"/>
      <c r="BE17" s="163"/>
      <c r="BF17" s="163"/>
      <c r="BG17" s="163"/>
      <c r="BH17" s="163"/>
      <c r="BI17" s="163"/>
      <c r="BJ17" s="163"/>
      <c r="BK17" s="163"/>
      <c r="BL17" s="163"/>
      <c r="BM17" s="163"/>
      <c r="BN17" s="163"/>
      <c r="BO17" s="163"/>
      <c r="BP17" s="163"/>
      <c r="BQ17" s="163"/>
      <c r="BR17" s="163"/>
      <c r="BS17" s="163"/>
      <c r="BT17" s="163"/>
      <c r="BU17" s="163"/>
      <c r="BV17" s="163"/>
      <c r="BW17" s="163"/>
      <c r="BX17" s="163"/>
      <c r="BY17" s="163"/>
      <c r="BZ17" s="163"/>
      <c r="CA17" s="163"/>
      <c r="CB17" s="163"/>
      <c r="CC17" s="163"/>
      <c r="CD17" s="163"/>
      <c r="CE17" s="163"/>
      <c r="CF17" s="163"/>
      <c r="CG17" s="163"/>
      <c r="CH17" s="163"/>
      <c r="CI17" s="163"/>
      <c r="CJ17" s="163"/>
      <c r="CK17" s="163"/>
      <c r="CL17" s="163"/>
      <c r="CM17" s="163"/>
      <c r="CN17" s="163"/>
      <c r="CO17" s="163"/>
      <c r="CP17" s="163"/>
      <c r="CQ17" s="163"/>
      <c r="CR17" s="163"/>
      <c r="CS17" s="163"/>
      <c r="CT17" s="163"/>
      <c r="CU17" s="163"/>
      <c r="CV17" s="163"/>
      <c r="CW17" s="163"/>
      <c r="CX17" s="163"/>
      <c r="CY17" s="163"/>
      <c r="CZ17" s="163"/>
      <c r="DA17" s="163"/>
      <c r="DB17" s="163"/>
      <c r="DC17" s="163"/>
      <c r="DD17" s="163"/>
      <c r="DE17" s="163"/>
      <c r="DF17" s="163"/>
      <c r="DG17" s="163"/>
      <c r="DH17" s="163"/>
      <c r="DI17" s="163"/>
      <c r="DJ17" s="163"/>
      <c r="DK17" s="163"/>
      <c r="DL17" s="163"/>
      <c r="DM17" s="163"/>
      <c r="DN17" s="163"/>
      <c r="DO17" s="163"/>
      <c r="DP17" s="163"/>
      <c r="DQ17" s="163"/>
      <c r="DR17" s="163"/>
      <c r="DS17" s="163"/>
      <c r="DT17" s="163"/>
      <c r="DU17" s="163"/>
      <c r="DV17" s="163"/>
      <c r="DW17" s="163"/>
      <c r="DX17" s="163"/>
      <c r="DY17" s="163"/>
      <c r="DZ17" s="163"/>
      <c r="EA17" s="163"/>
      <c r="EB17" s="163"/>
      <c r="EC17" s="163"/>
      <c r="ED17" s="163"/>
      <c r="EE17" s="163"/>
      <c r="EF17" s="163"/>
      <c r="EG17" s="163"/>
      <c r="EH17" s="163"/>
      <c r="EI17" s="163"/>
      <c r="EJ17" s="163"/>
      <c r="EK17" s="163"/>
      <c r="EL17" s="163"/>
      <c r="EM17" s="163"/>
      <c r="EN17" s="163"/>
      <c r="EO17" s="163"/>
      <c r="EP17" s="163"/>
      <c r="EQ17" s="163"/>
      <c r="ER17" s="163"/>
      <c r="ES17" s="163"/>
      <c r="ET17" s="163"/>
      <c r="EU17" s="163"/>
      <c r="EV17" s="163"/>
      <c r="EW17" s="163"/>
      <c r="EX17" s="163"/>
      <c r="EY17" s="163"/>
      <c r="EZ17" s="163"/>
      <c r="FA17" s="163"/>
      <c r="FB17" s="163"/>
      <c r="FC17" s="163"/>
      <c r="FD17" s="163"/>
      <c r="FE17" s="163"/>
      <c r="FF17" s="163"/>
      <c r="FG17" s="163"/>
      <c r="FH17" s="163"/>
      <c r="FI17" s="163"/>
      <c r="FJ17" s="163"/>
      <c r="FK17" s="163"/>
      <c r="FL17" s="163"/>
      <c r="FM17" s="163"/>
      <c r="FN17" s="163"/>
      <c r="FO17" s="163"/>
      <c r="FP17" s="163"/>
      <c r="FQ17" s="163"/>
      <c r="FR17" s="163"/>
      <c r="FS17" s="163"/>
      <c r="FT17" s="163"/>
      <c r="FU17" s="163"/>
      <c r="FV17" s="163"/>
      <c r="FW17" s="163"/>
      <c r="FX17" s="163"/>
      <c r="FY17" s="163"/>
      <c r="FZ17" s="163"/>
      <c r="GA17" s="163"/>
      <c r="GB17" s="163"/>
      <c r="GC17" s="163"/>
      <c r="GD17" s="163"/>
      <c r="GE17" s="163"/>
      <c r="GF17" s="163"/>
      <c r="GG17" s="163"/>
      <c r="GH17" s="163"/>
      <c r="GI17" s="163"/>
      <c r="GJ17" s="163"/>
      <c r="GK17" s="163"/>
      <c r="GL17" s="163"/>
      <c r="GM17" s="163"/>
      <c r="GN17" s="163"/>
      <c r="GO17" s="163"/>
      <c r="GP17" s="163"/>
      <c r="GQ17" s="163"/>
      <c r="GR17" s="163"/>
      <c r="GS17" s="163"/>
      <c r="GT17" s="163"/>
      <c r="GU17" s="163"/>
      <c r="GV17" s="163"/>
      <c r="GW17" s="163"/>
      <c r="GX17" s="163"/>
      <c r="GY17" s="163"/>
      <c r="GZ17" s="163"/>
      <c r="HA17" s="163"/>
      <c r="HB17" s="163"/>
      <c r="HC17" s="163"/>
      <c r="HD17" s="163"/>
      <c r="HE17" s="163"/>
      <c r="HF17" s="163"/>
      <c r="HG17" s="163"/>
      <c r="HH17" s="163"/>
      <c r="HI17" s="163"/>
      <c r="HJ17" s="163"/>
      <c r="HK17" s="163"/>
      <c r="HL17" s="163"/>
      <c r="HM17" s="163"/>
      <c r="HN17" s="163"/>
      <c r="HO17" s="163"/>
      <c r="HP17" s="163"/>
      <c r="HQ17" s="163"/>
      <c r="HR17" s="163"/>
      <c r="HS17" s="163"/>
      <c r="HT17" s="163"/>
      <c r="HU17" s="163"/>
      <c r="HV17" s="163"/>
      <c r="HW17" s="163"/>
      <c r="HX17" s="163"/>
      <c r="HY17" s="163"/>
      <c r="HZ17" s="163"/>
      <c r="IA17" s="163"/>
      <c r="IB17" s="163"/>
      <c r="IC17" s="163"/>
      <c r="ID17" s="163"/>
      <c r="IE17" s="163"/>
      <c r="IF17" s="163"/>
      <c r="IG17" s="163"/>
      <c r="IH17" s="163"/>
      <c r="II17" s="163"/>
      <c r="IJ17" s="163"/>
      <c r="IK17" s="163"/>
      <c r="IL17" s="163"/>
      <c r="IM17" s="163"/>
      <c r="IN17" s="163"/>
      <c r="IO17" s="163"/>
      <c r="IP17" s="163"/>
      <c r="IQ17" s="163"/>
      <c r="IR17" s="163"/>
      <c r="IS17" s="163"/>
    </row>
    <row r="18" spans="1:253" s="43" customFormat="1" ht="18" customHeight="1" x14ac:dyDescent="0.15">
      <c r="A18" s="931" t="s">
        <v>135</v>
      </c>
      <c r="B18" s="147" t="s">
        <v>343</v>
      </c>
      <c r="C18" s="300">
        <v>50</v>
      </c>
      <c r="D18" s="315"/>
      <c r="E18" s="752" t="s">
        <v>388</v>
      </c>
      <c r="F18" s="753"/>
      <c r="G18" s="230">
        <v>20</v>
      </c>
      <c r="H18" s="336"/>
      <c r="I18" s="752" t="s">
        <v>341</v>
      </c>
      <c r="J18" s="756"/>
      <c r="K18" s="753"/>
      <c r="L18" s="853">
        <v>30</v>
      </c>
      <c r="M18" s="854"/>
      <c r="N18" s="315"/>
      <c r="O18" s="140"/>
      <c r="P18" s="361"/>
      <c r="Q18" s="378"/>
      <c r="R18" s="72"/>
      <c r="S18" s="893"/>
      <c r="T18" s="894"/>
      <c r="U18" s="159"/>
      <c r="V18" s="140" t="s">
        <v>429</v>
      </c>
      <c r="W18" s="361">
        <v>10</v>
      </c>
      <c r="X18" s="332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7"/>
      <c r="GV18" s="27"/>
      <c r="GW18" s="27"/>
      <c r="GX18" s="27"/>
      <c r="GY18" s="27"/>
      <c r="GZ18" s="27"/>
      <c r="HA18" s="27"/>
      <c r="HB18" s="27"/>
      <c r="HC18" s="27"/>
      <c r="HD18" s="27"/>
      <c r="HE18" s="27"/>
      <c r="HF18" s="27"/>
      <c r="HG18" s="27"/>
      <c r="HH18" s="27"/>
      <c r="HI18" s="27"/>
      <c r="HJ18" s="27"/>
      <c r="HK18" s="27"/>
      <c r="HL18" s="27"/>
      <c r="HM18" s="27"/>
      <c r="HN18" s="27"/>
      <c r="HO18" s="27"/>
      <c r="HP18" s="27"/>
      <c r="HQ18" s="27"/>
      <c r="HR18" s="27"/>
      <c r="HS18" s="27"/>
      <c r="HT18" s="27"/>
      <c r="HU18" s="27"/>
      <c r="HV18" s="27"/>
      <c r="HW18" s="27"/>
      <c r="HX18" s="27"/>
      <c r="HY18" s="27"/>
      <c r="HZ18" s="27"/>
      <c r="IA18" s="27"/>
      <c r="IB18" s="27"/>
      <c r="IC18" s="27"/>
      <c r="ID18" s="27"/>
      <c r="IE18" s="27"/>
      <c r="IF18" s="27"/>
      <c r="IG18" s="27"/>
      <c r="IH18" s="27"/>
      <c r="II18" s="27"/>
      <c r="IJ18" s="27"/>
      <c r="IK18" s="27"/>
      <c r="IL18" s="27"/>
      <c r="IM18" s="27"/>
      <c r="IN18" s="27"/>
      <c r="IO18" s="27"/>
      <c r="IP18" s="27"/>
      <c r="IQ18" s="27"/>
      <c r="IR18" s="27"/>
      <c r="IS18" s="27"/>
    </row>
    <row r="19" spans="1:253" s="43" customFormat="1" ht="18" customHeight="1" x14ac:dyDescent="0.15">
      <c r="A19" s="931"/>
      <c r="B19" s="505" t="s">
        <v>426</v>
      </c>
      <c r="C19" s="316">
        <v>50</v>
      </c>
      <c r="D19" s="315"/>
      <c r="E19" s="857" t="s">
        <v>427</v>
      </c>
      <c r="F19" s="859"/>
      <c r="G19" s="231">
        <v>10</v>
      </c>
      <c r="H19" s="332"/>
      <c r="I19" s="857" t="s">
        <v>428</v>
      </c>
      <c r="J19" s="858"/>
      <c r="K19" s="859"/>
      <c r="L19" s="839">
        <v>30</v>
      </c>
      <c r="M19" s="840"/>
      <c r="N19" s="317"/>
      <c r="O19" s="204"/>
      <c r="P19" s="341"/>
      <c r="Q19" s="447"/>
      <c r="R19" s="73"/>
      <c r="S19" s="842"/>
      <c r="T19" s="843"/>
      <c r="U19" s="160"/>
      <c r="V19" s="52" t="s">
        <v>428</v>
      </c>
      <c r="W19" s="231">
        <v>10</v>
      </c>
      <c r="X19" s="332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  <c r="EX19" s="27"/>
      <c r="EY19" s="27"/>
      <c r="EZ19" s="27"/>
      <c r="FA19" s="27"/>
      <c r="FB19" s="27"/>
      <c r="FC19" s="27"/>
      <c r="FD19" s="27"/>
      <c r="FE19" s="27"/>
      <c r="FF19" s="27"/>
      <c r="FG19" s="27"/>
      <c r="FH19" s="27"/>
      <c r="FI19" s="27"/>
      <c r="FJ19" s="27"/>
      <c r="FK19" s="27"/>
      <c r="FL19" s="27"/>
      <c r="FM19" s="27"/>
      <c r="FN19" s="27"/>
      <c r="FO19" s="27"/>
      <c r="FP19" s="27"/>
      <c r="FQ19" s="27"/>
      <c r="FR19" s="27"/>
      <c r="FS19" s="27"/>
      <c r="FT19" s="27"/>
      <c r="FU19" s="27"/>
      <c r="FV19" s="27"/>
      <c r="FW19" s="27"/>
      <c r="FX19" s="27"/>
      <c r="FY19" s="27"/>
      <c r="FZ19" s="27"/>
      <c r="GA19" s="27"/>
      <c r="GB19" s="27"/>
      <c r="GC19" s="27"/>
      <c r="GD19" s="27"/>
      <c r="GE19" s="27"/>
      <c r="GF19" s="27"/>
      <c r="GG19" s="27"/>
      <c r="GH19" s="27"/>
      <c r="GI19" s="27"/>
      <c r="GJ19" s="27"/>
      <c r="GK19" s="27"/>
      <c r="GL19" s="27"/>
      <c r="GM19" s="27"/>
      <c r="GN19" s="27"/>
      <c r="GO19" s="27"/>
      <c r="GP19" s="27"/>
      <c r="GQ19" s="27"/>
      <c r="GR19" s="27"/>
      <c r="GS19" s="27"/>
      <c r="GT19" s="27"/>
      <c r="GU19" s="27"/>
      <c r="GV19" s="27"/>
      <c r="GW19" s="27"/>
      <c r="GX19" s="27"/>
      <c r="GY19" s="27"/>
      <c r="GZ19" s="27"/>
      <c r="HA19" s="27"/>
      <c r="HB19" s="27"/>
      <c r="HC19" s="27"/>
      <c r="HD19" s="27"/>
      <c r="HE19" s="27"/>
      <c r="HF19" s="27"/>
      <c r="HG19" s="27"/>
      <c r="HH19" s="27"/>
      <c r="HI19" s="27"/>
      <c r="HJ19" s="27"/>
      <c r="HK19" s="27"/>
      <c r="HL19" s="27"/>
      <c r="HM19" s="27"/>
      <c r="HN19" s="27"/>
      <c r="HO19" s="27"/>
      <c r="HP19" s="27"/>
      <c r="HQ19" s="27"/>
      <c r="HR19" s="27"/>
      <c r="HS19" s="27"/>
      <c r="HT19" s="27"/>
      <c r="HU19" s="27"/>
      <c r="HV19" s="27"/>
      <c r="HW19" s="27"/>
      <c r="HX19" s="27"/>
      <c r="HY19" s="27"/>
      <c r="HZ19" s="27"/>
      <c r="IA19" s="27"/>
      <c r="IB19" s="27"/>
      <c r="IC19" s="27"/>
      <c r="ID19" s="27"/>
      <c r="IE19" s="27"/>
      <c r="IF19" s="27"/>
      <c r="IG19" s="27"/>
      <c r="IH19" s="27"/>
      <c r="II19" s="27"/>
      <c r="IJ19" s="27"/>
      <c r="IK19" s="27"/>
      <c r="IL19" s="27"/>
      <c r="IM19" s="27"/>
      <c r="IN19" s="27"/>
      <c r="IO19" s="27"/>
      <c r="IP19" s="27"/>
      <c r="IQ19" s="27"/>
      <c r="IR19" s="27"/>
      <c r="IS19" s="27"/>
    </row>
    <row r="20" spans="1:253" s="43" customFormat="1" ht="18" customHeight="1" x14ac:dyDescent="0.15">
      <c r="A20" s="931"/>
      <c r="B20" s="505" t="s">
        <v>469</v>
      </c>
      <c r="C20" s="130">
        <v>70</v>
      </c>
      <c r="D20" s="315"/>
      <c r="E20" s="744" t="s">
        <v>53</v>
      </c>
      <c r="F20" s="745"/>
      <c r="G20" s="297">
        <v>20</v>
      </c>
      <c r="H20" s="332"/>
      <c r="I20" s="751" t="s">
        <v>59</v>
      </c>
      <c r="J20" s="974"/>
      <c r="K20" s="975"/>
      <c r="L20" s="742" t="s">
        <v>380</v>
      </c>
      <c r="M20" s="743"/>
      <c r="N20" s="367"/>
      <c r="O20" s="113"/>
      <c r="P20" s="297"/>
      <c r="Q20" s="331"/>
      <c r="R20" s="73"/>
      <c r="S20" s="842"/>
      <c r="T20" s="843"/>
      <c r="U20" s="160"/>
      <c r="V20" s="531" t="s">
        <v>471</v>
      </c>
      <c r="W20" s="231">
        <v>10</v>
      </c>
      <c r="X20" s="332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  <c r="FW20" s="27"/>
      <c r="FX20" s="27"/>
      <c r="FY20" s="27"/>
      <c r="FZ20" s="27"/>
      <c r="GA20" s="27"/>
      <c r="GB20" s="27"/>
      <c r="GC20" s="27"/>
      <c r="GD20" s="27"/>
      <c r="GE20" s="27"/>
      <c r="GF20" s="27"/>
      <c r="GG20" s="27"/>
      <c r="GH20" s="27"/>
      <c r="GI20" s="27"/>
      <c r="GJ20" s="27"/>
      <c r="GK20" s="27"/>
      <c r="GL20" s="27"/>
      <c r="GM20" s="27"/>
      <c r="GN20" s="27"/>
      <c r="GO20" s="27"/>
      <c r="GP20" s="27"/>
      <c r="GQ20" s="27"/>
      <c r="GR20" s="27"/>
      <c r="GS20" s="27"/>
      <c r="GT20" s="27"/>
      <c r="GU20" s="27"/>
      <c r="GV20" s="27"/>
      <c r="GW20" s="27"/>
      <c r="GX20" s="27"/>
      <c r="GY20" s="27"/>
      <c r="GZ20" s="27"/>
      <c r="HA20" s="27"/>
      <c r="HB20" s="27"/>
      <c r="HC20" s="27"/>
      <c r="HD20" s="27"/>
      <c r="HE20" s="27"/>
      <c r="HF20" s="27"/>
      <c r="HG20" s="27"/>
      <c r="HH20" s="27"/>
      <c r="HI20" s="27"/>
      <c r="HJ20" s="27"/>
      <c r="HK20" s="27"/>
      <c r="HL20" s="27"/>
      <c r="HM20" s="27"/>
      <c r="HN20" s="27"/>
      <c r="HO20" s="27"/>
      <c r="HP20" s="27"/>
      <c r="HQ20" s="27"/>
      <c r="HR20" s="27"/>
      <c r="HS20" s="27"/>
      <c r="HT20" s="27"/>
      <c r="HU20" s="27"/>
      <c r="HV20" s="27"/>
      <c r="HW20" s="27"/>
      <c r="HX20" s="27"/>
      <c r="HY20" s="27"/>
      <c r="HZ20" s="27"/>
      <c r="IA20" s="27"/>
      <c r="IB20" s="27"/>
      <c r="IC20" s="27"/>
      <c r="ID20" s="27"/>
      <c r="IE20" s="27"/>
      <c r="IF20" s="27"/>
      <c r="IG20" s="27"/>
      <c r="IH20" s="27"/>
      <c r="II20" s="27"/>
      <c r="IJ20" s="27"/>
      <c r="IK20" s="27"/>
      <c r="IL20" s="27"/>
      <c r="IM20" s="27"/>
      <c r="IN20" s="27"/>
      <c r="IO20" s="27"/>
      <c r="IP20" s="27"/>
      <c r="IQ20" s="27"/>
      <c r="IR20" s="27"/>
      <c r="IS20" s="27"/>
    </row>
    <row r="21" spans="1:253" s="43" customFormat="1" ht="18" customHeight="1" x14ac:dyDescent="0.15">
      <c r="A21" s="931"/>
      <c r="B21" s="148" t="s">
        <v>277</v>
      </c>
      <c r="C21" s="316">
        <v>230</v>
      </c>
      <c r="D21" s="315"/>
      <c r="E21" s="744" t="s">
        <v>277</v>
      </c>
      <c r="F21" s="745"/>
      <c r="G21" s="297">
        <v>40</v>
      </c>
      <c r="H21" s="332"/>
      <c r="I21" s="751" t="s">
        <v>416</v>
      </c>
      <c r="J21" s="744"/>
      <c r="K21" s="745"/>
      <c r="L21" s="839">
        <v>30</v>
      </c>
      <c r="M21" s="840"/>
      <c r="N21" s="317"/>
      <c r="O21" s="113" t="s">
        <v>408</v>
      </c>
      <c r="P21" s="297">
        <v>20</v>
      </c>
      <c r="Q21" s="332"/>
      <c r="R21" s="73"/>
      <c r="S21" s="842"/>
      <c r="T21" s="843"/>
      <c r="U21" s="160"/>
      <c r="V21" s="113" t="s">
        <v>358</v>
      </c>
      <c r="W21" s="297">
        <v>20</v>
      </c>
      <c r="X21" s="332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DY21" s="27"/>
      <c r="DZ21" s="27"/>
      <c r="EA21" s="27"/>
      <c r="EB21" s="27"/>
      <c r="EC21" s="27"/>
      <c r="ED21" s="27"/>
      <c r="EE21" s="27"/>
      <c r="EF21" s="27"/>
      <c r="EG21" s="27"/>
      <c r="EH21" s="27"/>
      <c r="EI21" s="27"/>
      <c r="EJ21" s="27"/>
      <c r="EK21" s="27"/>
      <c r="EL21" s="27"/>
      <c r="EM21" s="27"/>
      <c r="EN21" s="27"/>
      <c r="EO21" s="27"/>
      <c r="EP21" s="27"/>
      <c r="EQ21" s="27"/>
      <c r="ER21" s="27"/>
      <c r="ES21" s="27"/>
      <c r="ET21" s="27"/>
      <c r="EU21" s="27"/>
      <c r="EV21" s="27"/>
      <c r="EW21" s="27"/>
      <c r="EX21" s="27"/>
      <c r="EY21" s="27"/>
      <c r="EZ21" s="27"/>
      <c r="FA21" s="27"/>
      <c r="FB21" s="27"/>
      <c r="FC21" s="27"/>
      <c r="FD21" s="27"/>
      <c r="FE21" s="27"/>
      <c r="FF21" s="27"/>
      <c r="FG21" s="27"/>
      <c r="FH21" s="27"/>
      <c r="FI21" s="27"/>
      <c r="FJ21" s="27"/>
      <c r="FK21" s="27"/>
      <c r="FL21" s="27"/>
      <c r="FM21" s="27"/>
      <c r="FN21" s="27"/>
      <c r="FO21" s="27"/>
      <c r="FP21" s="27"/>
      <c r="FQ21" s="27"/>
      <c r="FR21" s="27"/>
      <c r="FS21" s="27"/>
      <c r="FT21" s="27"/>
      <c r="FU21" s="27"/>
      <c r="FV21" s="27"/>
      <c r="FW21" s="27"/>
      <c r="FX21" s="27"/>
      <c r="FY21" s="27"/>
      <c r="FZ21" s="27"/>
      <c r="GA21" s="27"/>
      <c r="GB21" s="27"/>
      <c r="GC21" s="27"/>
      <c r="GD21" s="27"/>
      <c r="GE21" s="27"/>
      <c r="GF21" s="27"/>
      <c r="GG21" s="27"/>
      <c r="GH21" s="27"/>
      <c r="GI21" s="27"/>
      <c r="GJ21" s="27"/>
      <c r="GK21" s="27"/>
      <c r="GL21" s="27"/>
      <c r="GM21" s="27"/>
      <c r="GN21" s="27"/>
      <c r="GO21" s="27"/>
      <c r="GP21" s="27"/>
      <c r="GQ21" s="27"/>
      <c r="GR21" s="27"/>
      <c r="GS21" s="27"/>
      <c r="GT21" s="27"/>
      <c r="GU21" s="27"/>
      <c r="GV21" s="27"/>
      <c r="GW21" s="27"/>
      <c r="GX21" s="27"/>
      <c r="GY21" s="27"/>
      <c r="GZ21" s="27"/>
      <c r="HA21" s="27"/>
      <c r="HB21" s="27"/>
      <c r="HC21" s="27"/>
      <c r="HD21" s="27"/>
      <c r="HE21" s="27"/>
      <c r="HF21" s="27"/>
      <c r="HG21" s="27"/>
      <c r="HH21" s="27"/>
      <c r="HI21" s="27"/>
      <c r="HJ21" s="27"/>
      <c r="HK21" s="27"/>
      <c r="HL21" s="27"/>
      <c r="HM21" s="27"/>
      <c r="HN21" s="27"/>
      <c r="HO21" s="27"/>
      <c r="HP21" s="27"/>
      <c r="HQ21" s="27"/>
      <c r="HR21" s="27"/>
      <c r="HS21" s="27"/>
      <c r="HT21" s="27"/>
      <c r="HU21" s="27"/>
      <c r="HV21" s="27"/>
      <c r="HW21" s="27"/>
      <c r="HX21" s="27"/>
      <c r="HY21" s="27"/>
      <c r="HZ21" s="27"/>
      <c r="IA21" s="27"/>
      <c r="IB21" s="27"/>
      <c r="IC21" s="27"/>
      <c r="ID21" s="27"/>
      <c r="IE21" s="27"/>
      <c r="IF21" s="27"/>
      <c r="IG21" s="27"/>
      <c r="IH21" s="27"/>
      <c r="II21" s="27"/>
      <c r="IJ21" s="27"/>
      <c r="IK21" s="27"/>
      <c r="IL21" s="27"/>
      <c r="IM21" s="27"/>
      <c r="IN21" s="27"/>
      <c r="IO21" s="27"/>
      <c r="IP21" s="27"/>
      <c r="IQ21" s="27"/>
      <c r="IR21" s="27"/>
      <c r="IS21" s="27"/>
    </row>
    <row r="22" spans="1:253" s="43" customFormat="1" ht="18" customHeight="1" x14ac:dyDescent="0.15">
      <c r="A22" s="931"/>
      <c r="B22" s="148" t="s">
        <v>344</v>
      </c>
      <c r="C22" s="445" t="s">
        <v>512</v>
      </c>
      <c r="D22" s="504"/>
      <c r="E22" s="744" t="s">
        <v>282</v>
      </c>
      <c r="F22" s="745"/>
      <c r="G22" s="297">
        <v>50</v>
      </c>
      <c r="H22" s="332"/>
      <c r="I22" s="751" t="s">
        <v>340</v>
      </c>
      <c r="J22" s="744"/>
      <c r="K22" s="745"/>
      <c r="L22" s="839" t="s">
        <v>512</v>
      </c>
      <c r="M22" s="840"/>
      <c r="N22" s="504"/>
      <c r="O22" s="113"/>
      <c r="P22" s="297"/>
      <c r="Q22" s="331"/>
      <c r="R22" s="73"/>
      <c r="S22" s="842"/>
      <c r="T22" s="843"/>
      <c r="U22" s="160"/>
      <c r="V22" s="113" t="s">
        <v>340</v>
      </c>
      <c r="W22" s="316" t="s">
        <v>512</v>
      </c>
      <c r="X22" s="331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  <c r="GJ22" s="27"/>
      <c r="GK22" s="27"/>
      <c r="GL22" s="27"/>
      <c r="GM22" s="27"/>
      <c r="GN22" s="27"/>
      <c r="GO22" s="27"/>
      <c r="GP22" s="27"/>
      <c r="GQ22" s="27"/>
      <c r="GR22" s="27"/>
      <c r="GS22" s="27"/>
      <c r="GT22" s="27"/>
      <c r="GU22" s="27"/>
      <c r="GV22" s="27"/>
      <c r="GW22" s="27"/>
      <c r="GX22" s="27"/>
      <c r="GY22" s="27"/>
      <c r="GZ22" s="27"/>
      <c r="HA22" s="27"/>
      <c r="HB22" s="27"/>
      <c r="HC22" s="27"/>
      <c r="HD22" s="27"/>
      <c r="HE22" s="27"/>
      <c r="HF22" s="27"/>
      <c r="HG22" s="27"/>
      <c r="HH22" s="27"/>
      <c r="HI22" s="27"/>
      <c r="HJ22" s="27"/>
      <c r="HK22" s="27"/>
      <c r="HL22" s="27"/>
      <c r="HM22" s="27"/>
      <c r="HN22" s="27"/>
      <c r="HO22" s="27"/>
      <c r="HP22" s="27"/>
      <c r="HQ22" s="27"/>
      <c r="HR22" s="27"/>
      <c r="HS22" s="27"/>
      <c r="HT22" s="27"/>
      <c r="HU22" s="27"/>
      <c r="HV22" s="27"/>
      <c r="HW22" s="27"/>
      <c r="HX22" s="27"/>
      <c r="HY22" s="27"/>
      <c r="HZ22" s="27"/>
      <c r="IA22" s="27"/>
      <c r="IB22" s="27"/>
      <c r="IC22" s="27"/>
      <c r="ID22" s="27"/>
      <c r="IE22" s="27"/>
      <c r="IF22" s="27"/>
      <c r="IG22" s="27"/>
      <c r="IH22" s="27"/>
      <c r="II22" s="27"/>
      <c r="IJ22" s="27"/>
      <c r="IK22" s="27"/>
      <c r="IL22" s="27"/>
      <c r="IM22" s="27"/>
      <c r="IN22" s="27"/>
      <c r="IO22" s="27"/>
      <c r="IP22" s="27"/>
      <c r="IQ22" s="27"/>
      <c r="IR22" s="27"/>
      <c r="IS22" s="27"/>
    </row>
    <row r="23" spans="1:253" s="43" customFormat="1" ht="18" customHeight="1" x14ac:dyDescent="0.15">
      <c r="A23" s="931"/>
      <c r="B23" s="148" t="s">
        <v>58</v>
      </c>
      <c r="C23" s="316">
        <v>340</v>
      </c>
      <c r="D23" s="315"/>
      <c r="E23" s="744" t="s">
        <v>389</v>
      </c>
      <c r="F23" s="745"/>
      <c r="G23" s="297">
        <v>40</v>
      </c>
      <c r="H23" s="332"/>
      <c r="I23" s="751" t="s">
        <v>60</v>
      </c>
      <c r="J23" s="744"/>
      <c r="K23" s="745"/>
      <c r="L23" s="839">
        <v>60</v>
      </c>
      <c r="M23" s="840"/>
      <c r="N23" s="317"/>
      <c r="O23" s="113"/>
      <c r="P23" s="297"/>
      <c r="Q23" s="331"/>
      <c r="R23" s="73"/>
      <c r="S23" s="842"/>
      <c r="T23" s="843"/>
      <c r="U23" s="160"/>
      <c r="V23" s="113" t="s">
        <v>61</v>
      </c>
      <c r="W23" s="297">
        <v>20</v>
      </c>
      <c r="X23" s="332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  <c r="GS23" s="27"/>
      <c r="GT23" s="27"/>
      <c r="GU23" s="27"/>
      <c r="GV23" s="27"/>
      <c r="GW23" s="27"/>
      <c r="GX23" s="27"/>
      <c r="GY23" s="27"/>
      <c r="GZ23" s="27"/>
      <c r="HA23" s="27"/>
      <c r="HB23" s="27"/>
      <c r="HC23" s="27"/>
      <c r="HD23" s="27"/>
      <c r="HE23" s="27"/>
      <c r="HF23" s="27"/>
      <c r="HG23" s="27"/>
      <c r="HH23" s="27"/>
      <c r="HI23" s="27"/>
      <c r="HJ23" s="27"/>
      <c r="HK23" s="27"/>
      <c r="HL23" s="27"/>
      <c r="HM23" s="27"/>
      <c r="HN23" s="27"/>
      <c r="HO23" s="27"/>
      <c r="HP23" s="27"/>
      <c r="HQ23" s="27"/>
      <c r="HR23" s="27"/>
      <c r="HS23" s="27"/>
      <c r="HT23" s="27"/>
      <c r="HU23" s="27"/>
      <c r="HV23" s="27"/>
      <c r="HW23" s="27"/>
      <c r="HX23" s="27"/>
      <c r="HY23" s="27"/>
      <c r="HZ23" s="27"/>
      <c r="IA23" s="27"/>
      <c r="IB23" s="27"/>
      <c r="IC23" s="27"/>
      <c r="ID23" s="27"/>
      <c r="IE23" s="27"/>
      <c r="IF23" s="27"/>
      <c r="IG23" s="27"/>
      <c r="IH23" s="27"/>
      <c r="II23" s="27"/>
      <c r="IJ23" s="27"/>
      <c r="IK23" s="27"/>
      <c r="IL23" s="27"/>
      <c r="IM23" s="27"/>
      <c r="IN23" s="27"/>
      <c r="IO23" s="27"/>
      <c r="IP23" s="27"/>
      <c r="IQ23" s="27"/>
      <c r="IR23" s="27"/>
      <c r="IS23" s="27"/>
    </row>
    <row r="24" spans="1:253" s="43" customFormat="1" ht="18" customHeight="1" x14ac:dyDescent="0.15">
      <c r="A24" s="931"/>
      <c r="B24" s="167" t="s">
        <v>345</v>
      </c>
      <c r="C24" s="316">
        <v>80</v>
      </c>
      <c r="D24" s="315"/>
      <c r="E24" s="744" t="s">
        <v>390</v>
      </c>
      <c r="F24" s="745"/>
      <c r="G24" s="297">
        <v>30</v>
      </c>
      <c r="H24" s="332"/>
      <c r="I24" s="751" t="s">
        <v>338</v>
      </c>
      <c r="J24" s="744"/>
      <c r="K24" s="745"/>
      <c r="L24" s="839">
        <v>10</v>
      </c>
      <c r="M24" s="840"/>
      <c r="N24" s="317"/>
      <c r="O24" s="113"/>
      <c r="P24" s="297"/>
      <c r="Q24" s="331"/>
      <c r="R24" s="73"/>
      <c r="S24" s="842"/>
      <c r="T24" s="843"/>
      <c r="U24" s="160"/>
      <c r="V24" s="113"/>
      <c r="W24" s="297"/>
      <c r="X24" s="331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27"/>
      <c r="EE24" s="27"/>
      <c r="EF24" s="27"/>
      <c r="EG24" s="27"/>
      <c r="EH24" s="27"/>
      <c r="EI24" s="27"/>
      <c r="EJ24" s="27"/>
      <c r="EK24" s="27"/>
      <c r="EL24" s="27"/>
      <c r="EM24" s="27"/>
      <c r="EN24" s="27"/>
      <c r="EO24" s="27"/>
      <c r="EP24" s="27"/>
      <c r="EQ24" s="27"/>
      <c r="ER24" s="27"/>
      <c r="ES24" s="27"/>
      <c r="ET24" s="27"/>
      <c r="EU24" s="27"/>
      <c r="EV24" s="27"/>
      <c r="EW24" s="27"/>
      <c r="EX24" s="27"/>
      <c r="EY24" s="27"/>
      <c r="EZ24" s="27"/>
      <c r="FA24" s="27"/>
      <c r="FB24" s="27"/>
      <c r="FC24" s="27"/>
      <c r="FD24" s="27"/>
      <c r="FE24" s="27"/>
      <c r="FF24" s="27"/>
      <c r="FG24" s="27"/>
      <c r="FH24" s="27"/>
      <c r="FI24" s="27"/>
      <c r="FJ24" s="27"/>
      <c r="FK24" s="27"/>
      <c r="FL24" s="27"/>
      <c r="FM24" s="27"/>
      <c r="FN24" s="27"/>
      <c r="FO24" s="27"/>
      <c r="FP24" s="27"/>
      <c r="FQ24" s="27"/>
      <c r="FR24" s="27"/>
      <c r="FS24" s="27"/>
      <c r="FT24" s="27"/>
      <c r="FU24" s="27"/>
      <c r="FV24" s="27"/>
      <c r="FW24" s="27"/>
      <c r="FX24" s="27"/>
      <c r="FY24" s="27"/>
      <c r="FZ24" s="27"/>
      <c r="GA24" s="27"/>
      <c r="GB24" s="27"/>
      <c r="GC24" s="27"/>
      <c r="GD24" s="27"/>
      <c r="GE24" s="27"/>
      <c r="GF24" s="27"/>
      <c r="GG24" s="27"/>
      <c r="GH24" s="27"/>
      <c r="GI24" s="27"/>
      <c r="GJ24" s="27"/>
      <c r="GK24" s="27"/>
      <c r="GL24" s="27"/>
      <c r="GM24" s="27"/>
      <c r="GN24" s="27"/>
      <c r="GO24" s="27"/>
      <c r="GP24" s="27"/>
      <c r="GQ24" s="27"/>
      <c r="GR24" s="27"/>
      <c r="GS24" s="27"/>
      <c r="GT24" s="27"/>
      <c r="GU24" s="27"/>
      <c r="GV24" s="27"/>
      <c r="GW24" s="27"/>
      <c r="GX24" s="27"/>
      <c r="GY24" s="27"/>
      <c r="GZ24" s="27"/>
      <c r="HA24" s="27"/>
      <c r="HB24" s="27"/>
      <c r="HC24" s="27"/>
      <c r="HD24" s="27"/>
      <c r="HE24" s="27"/>
      <c r="HF24" s="27"/>
      <c r="HG24" s="27"/>
      <c r="HH24" s="27"/>
      <c r="HI24" s="27"/>
      <c r="HJ24" s="27"/>
      <c r="HK24" s="27"/>
      <c r="HL24" s="27"/>
      <c r="HM24" s="27"/>
      <c r="HN24" s="27"/>
      <c r="HO24" s="27"/>
      <c r="HP24" s="27"/>
      <c r="HQ24" s="27"/>
      <c r="HR24" s="27"/>
      <c r="HS24" s="27"/>
      <c r="HT24" s="27"/>
      <c r="HU24" s="27"/>
      <c r="HV24" s="27"/>
      <c r="HW24" s="27"/>
      <c r="HX24" s="27"/>
      <c r="HY24" s="27"/>
      <c r="HZ24" s="27"/>
      <c r="IA24" s="27"/>
      <c r="IB24" s="27"/>
      <c r="IC24" s="27"/>
      <c r="ID24" s="27"/>
      <c r="IE24" s="27"/>
      <c r="IF24" s="27"/>
      <c r="IG24" s="27"/>
      <c r="IH24" s="27"/>
      <c r="II24" s="27"/>
      <c r="IJ24" s="27"/>
      <c r="IK24" s="27"/>
      <c r="IL24" s="27"/>
      <c r="IM24" s="27"/>
      <c r="IN24" s="27"/>
      <c r="IO24" s="27"/>
      <c r="IP24" s="27"/>
      <c r="IQ24" s="27"/>
      <c r="IR24" s="27"/>
      <c r="IS24" s="27"/>
    </row>
    <row r="25" spans="1:253" s="43" customFormat="1" ht="18" customHeight="1" x14ac:dyDescent="0.15">
      <c r="A25" s="931"/>
      <c r="B25" s="148" t="s">
        <v>346</v>
      </c>
      <c r="C25" s="316">
        <v>710</v>
      </c>
      <c r="D25" s="315"/>
      <c r="E25" s="744" t="s">
        <v>422</v>
      </c>
      <c r="F25" s="745"/>
      <c r="G25" s="297">
        <v>110</v>
      </c>
      <c r="H25" s="332"/>
      <c r="I25" s="808" t="s">
        <v>339</v>
      </c>
      <c r="J25" s="744"/>
      <c r="K25" s="745"/>
      <c r="L25" s="839">
        <v>100</v>
      </c>
      <c r="M25" s="840"/>
      <c r="N25" s="317"/>
      <c r="O25" s="113"/>
      <c r="P25" s="297"/>
      <c r="Q25" s="331"/>
      <c r="R25" s="73"/>
      <c r="S25" s="842"/>
      <c r="T25" s="843"/>
      <c r="U25" s="160"/>
      <c r="V25" s="539" t="s">
        <v>489</v>
      </c>
      <c r="W25" s="297">
        <v>30</v>
      </c>
      <c r="X25" s="332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27"/>
      <c r="EE25" s="27"/>
      <c r="EF25" s="27"/>
      <c r="EG25" s="27"/>
      <c r="EH25" s="27"/>
      <c r="EI25" s="27"/>
      <c r="EJ25" s="27"/>
      <c r="EK25" s="27"/>
      <c r="EL25" s="27"/>
      <c r="EM25" s="27"/>
      <c r="EN25" s="27"/>
      <c r="EO25" s="27"/>
      <c r="EP25" s="27"/>
      <c r="EQ25" s="27"/>
      <c r="ER25" s="27"/>
      <c r="ES25" s="27"/>
      <c r="ET25" s="27"/>
      <c r="EU25" s="27"/>
      <c r="EV25" s="27"/>
      <c r="EW25" s="27"/>
      <c r="EX25" s="27"/>
      <c r="EY25" s="27"/>
      <c r="EZ25" s="27"/>
      <c r="FA25" s="27"/>
      <c r="FB25" s="27"/>
      <c r="FC25" s="27"/>
      <c r="FD25" s="27"/>
      <c r="FE25" s="27"/>
      <c r="FF25" s="27"/>
      <c r="FG25" s="27"/>
      <c r="FH25" s="27"/>
      <c r="FI25" s="27"/>
      <c r="FJ25" s="27"/>
      <c r="FK25" s="27"/>
      <c r="FL25" s="27"/>
      <c r="FM25" s="27"/>
      <c r="FN25" s="27"/>
      <c r="FO25" s="27"/>
      <c r="FP25" s="27"/>
      <c r="FQ25" s="27"/>
      <c r="FR25" s="27"/>
      <c r="FS25" s="27"/>
      <c r="FT25" s="27"/>
      <c r="FU25" s="27"/>
      <c r="FV25" s="27"/>
      <c r="FW25" s="27"/>
      <c r="FX25" s="27"/>
      <c r="FY25" s="27"/>
      <c r="FZ25" s="27"/>
      <c r="GA25" s="27"/>
      <c r="GB25" s="27"/>
      <c r="GC25" s="27"/>
      <c r="GD25" s="27"/>
      <c r="GE25" s="27"/>
      <c r="GF25" s="27"/>
      <c r="GG25" s="27"/>
      <c r="GH25" s="27"/>
      <c r="GI25" s="27"/>
      <c r="GJ25" s="27"/>
      <c r="GK25" s="27"/>
      <c r="GL25" s="27"/>
      <c r="GM25" s="27"/>
      <c r="GN25" s="27"/>
      <c r="GO25" s="27"/>
      <c r="GP25" s="27"/>
      <c r="GQ25" s="27"/>
      <c r="GR25" s="27"/>
      <c r="GS25" s="27"/>
      <c r="GT25" s="27"/>
      <c r="GU25" s="27"/>
      <c r="GV25" s="27"/>
      <c r="GW25" s="27"/>
      <c r="GX25" s="27"/>
      <c r="GY25" s="27"/>
      <c r="GZ25" s="27"/>
      <c r="HA25" s="27"/>
      <c r="HB25" s="27"/>
      <c r="HC25" s="27"/>
      <c r="HD25" s="27"/>
      <c r="HE25" s="27"/>
      <c r="HF25" s="27"/>
      <c r="HG25" s="27"/>
      <c r="HH25" s="27"/>
      <c r="HI25" s="27"/>
      <c r="HJ25" s="27"/>
      <c r="HK25" s="27"/>
      <c r="HL25" s="27"/>
      <c r="HM25" s="27"/>
      <c r="HN25" s="27"/>
      <c r="HO25" s="27"/>
      <c r="HP25" s="27"/>
      <c r="HQ25" s="27"/>
      <c r="HR25" s="27"/>
      <c r="HS25" s="27"/>
      <c r="HT25" s="27"/>
      <c r="HU25" s="27"/>
      <c r="HV25" s="27"/>
      <c r="HW25" s="27"/>
      <c r="HX25" s="27"/>
      <c r="HY25" s="27"/>
      <c r="HZ25" s="27"/>
      <c r="IA25" s="27"/>
      <c r="IB25" s="27"/>
      <c r="IC25" s="27"/>
      <c r="ID25" s="27"/>
      <c r="IE25" s="27"/>
      <c r="IF25" s="27"/>
      <c r="IG25" s="27"/>
      <c r="IH25" s="27"/>
      <c r="II25" s="27"/>
      <c r="IJ25" s="27"/>
      <c r="IK25" s="27"/>
      <c r="IL25" s="27"/>
      <c r="IM25" s="27"/>
      <c r="IN25" s="27"/>
      <c r="IO25" s="27"/>
      <c r="IP25" s="27"/>
      <c r="IQ25" s="27"/>
      <c r="IR25" s="27"/>
      <c r="IS25" s="27"/>
    </row>
    <row r="26" spans="1:253" s="43" customFormat="1" ht="18" customHeight="1" x14ac:dyDescent="0.15">
      <c r="A26" s="931"/>
      <c r="B26" s="120" t="s">
        <v>278</v>
      </c>
      <c r="C26" s="589" t="s">
        <v>513</v>
      </c>
      <c r="D26" s="504"/>
      <c r="E26" s="744"/>
      <c r="F26" s="745"/>
      <c r="G26" s="297"/>
      <c r="H26" s="331"/>
      <c r="I26" s="751"/>
      <c r="J26" s="744"/>
      <c r="K26" s="745"/>
      <c r="L26" s="839"/>
      <c r="M26" s="840"/>
      <c r="N26" s="324"/>
      <c r="O26" s="113"/>
      <c r="P26" s="297"/>
      <c r="Q26" s="331"/>
      <c r="R26" s="73"/>
      <c r="S26" s="842"/>
      <c r="T26" s="843"/>
      <c r="U26" s="160"/>
      <c r="V26" s="113"/>
      <c r="W26" s="297"/>
      <c r="X26" s="331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DY26" s="27"/>
      <c r="DZ26" s="27"/>
      <c r="EA26" s="27"/>
      <c r="EB26" s="27"/>
      <c r="EC26" s="27"/>
      <c r="ED26" s="27"/>
      <c r="EE26" s="27"/>
      <c r="EF26" s="27"/>
      <c r="EG26" s="27"/>
      <c r="EH26" s="27"/>
      <c r="EI26" s="27"/>
      <c r="EJ26" s="27"/>
      <c r="EK26" s="27"/>
      <c r="EL26" s="27"/>
      <c r="EM26" s="27"/>
      <c r="EN26" s="27"/>
      <c r="EO26" s="27"/>
      <c r="EP26" s="27"/>
      <c r="EQ26" s="27"/>
      <c r="ER26" s="27"/>
      <c r="ES26" s="27"/>
      <c r="ET26" s="27"/>
      <c r="EU26" s="27"/>
      <c r="EV26" s="27"/>
      <c r="EW26" s="27"/>
      <c r="EX26" s="27"/>
      <c r="EY26" s="27"/>
      <c r="EZ26" s="27"/>
      <c r="FA26" s="27"/>
      <c r="FB26" s="27"/>
      <c r="FC26" s="27"/>
      <c r="FD26" s="27"/>
      <c r="FE26" s="27"/>
      <c r="FF26" s="27"/>
      <c r="FG26" s="27"/>
      <c r="FH26" s="27"/>
      <c r="FI26" s="27"/>
      <c r="FJ26" s="27"/>
      <c r="FK26" s="27"/>
      <c r="FL26" s="27"/>
      <c r="FM26" s="27"/>
      <c r="FN26" s="27"/>
      <c r="FO26" s="27"/>
      <c r="FP26" s="27"/>
      <c r="FQ26" s="27"/>
      <c r="FR26" s="27"/>
      <c r="FS26" s="27"/>
      <c r="FT26" s="27"/>
      <c r="FU26" s="27"/>
      <c r="FV26" s="27"/>
      <c r="FW26" s="27"/>
      <c r="FX26" s="27"/>
      <c r="FY26" s="27"/>
      <c r="FZ26" s="27"/>
      <c r="GA26" s="27"/>
      <c r="GB26" s="27"/>
      <c r="GC26" s="27"/>
      <c r="GD26" s="27"/>
      <c r="GE26" s="27"/>
      <c r="GF26" s="27"/>
      <c r="GG26" s="27"/>
      <c r="GH26" s="27"/>
      <c r="GI26" s="27"/>
      <c r="GJ26" s="27"/>
      <c r="GK26" s="27"/>
      <c r="GL26" s="27"/>
      <c r="GM26" s="27"/>
      <c r="GN26" s="27"/>
      <c r="GO26" s="27"/>
      <c r="GP26" s="27"/>
      <c r="GQ26" s="27"/>
      <c r="GR26" s="27"/>
      <c r="GS26" s="27"/>
      <c r="GT26" s="27"/>
      <c r="GU26" s="27"/>
      <c r="GV26" s="27"/>
      <c r="GW26" s="27"/>
      <c r="GX26" s="27"/>
      <c r="GY26" s="27"/>
      <c r="GZ26" s="27"/>
      <c r="HA26" s="27"/>
      <c r="HB26" s="27"/>
      <c r="HC26" s="27"/>
      <c r="HD26" s="27"/>
      <c r="HE26" s="27"/>
      <c r="HF26" s="27"/>
      <c r="HG26" s="27"/>
      <c r="HH26" s="27"/>
      <c r="HI26" s="27"/>
      <c r="HJ26" s="27"/>
      <c r="HK26" s="27"/>
      <c r="HL26" s="27"/>
      <c r="HM26" s="27"/>
      <c r="HN26" s="27"/>
      <c r="HO26" s="27"/>
      <c r="HP26" s="27"/>
      <c r="HQ26" s="27"/>
      <c r="HR26" s="27"/>
      <c r="HS26" s="27"/>
      <c r="HT26" s="27"/>
      <c r="HU26" s="27"/>
      <c r="HV26" s="27"/>
      <c r="HW26" s="27"/>
      <c r="HX26" s="27"/>
      <c r="HY26" s="27"/>
      <c r="HZ26" s="27"/>
      <c r="IA26" s="27"/>
      <c r="IB26" s="27"/>
      <c r="IC26" s="27"/>
      <c r="ID26" s="27"/>
      <c r="IE26" s="27"/>
      <c r="IF26" s="27"/>
      <c r="IG26" s="27"/>
      <c r="IH26" s="27"/>
      <c r="II26" s="27"/>
      <c r="IJ26" s="27"/>
      <c r="IK26" s="27"/>
      <c r="IL26" s="27"/>
      <c r="IM26" s="27"/>
      <c r="IN26" s="27"/>
      <c r="IO26" s="27"/>
      <c r="IP26" s="27"/>
      <c r="IQ26" s="27"/>
      <c r="IR26" s="27"/>
      <c r="IS26" s="27"/>
    </row>
    <row r="27" spans="1:253" s="43" customFormat="1" ht="18" customHeight="1" x14ac:dyDescent="0.15">
      <c r="A27" s="931"/>
      <c r="B27" s="148" t="s">
        <v>54</v>
      </c>
      <c r="C27" s="445" t="s">
        <v>468</v>
      </c>
      <c r="D27" s="504"/>
      <c r="E27" s="746" t="s">
        <v>565</v>
      </c>
      <c r="F27" s="745"/>
      <c r="G27" s="589" t="s">
        <v>513</v>
      </c>
      <c r="H27" s="504"/>
      <c r="I27" s="751"/>
      <c r="J27" s="744"/>
      <c r="K27" s="745"/>
      <c r="L27" s="839"/>
      <c r="M27" s="840"/>
      <c r="N27" s="324"/>
      <c r="O27" s="113"/>
      <c r="P27" s="297"/>
      <c r="Q27" s="331"/>
      <c r="R27" s="73"/>
      <c r="S27" s="842"/>
      <c r="T27" s="843"/>
      <c r="U27" s="160"/>
      <c r="V27" s="113"/>
      <c r="W27" s="297"/>
      <c r="X27" s="331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  <c r="GJ27" s="27"/>
      <c r="GK27" s="27"/>
      <c r="GL27" s="27"/>
      <c r="GM27" s="27"/>
      <c r="GN27" s="27"/>
      <c r="GO27" s="27"/>
      <c r="GP27" s="27"/>
      <c r="GQ27" s="27"/>
      <c r="GR27" s="27"/>
      <c r="GS27" s="27"/>
      <c r="GT27" s="27"/>
      <c r="GU27" s="27"/>
      <c r="GV27" s="27"/>
      <c r="GW27" s="27"/>
      <c r="GX27" s="27"/>
      <c r="GY27" s="27"/>
      <c r="GZ27" s="27"/>
      <c r="HA27" s="27"/>
      <c r="HB27" s="27"/>
      <c r="HC27" s="27"/>
      <c r="HD27" s="27"/>
      <c r="HE27" s="27"/>
      <c r="HF27" s="27"/>
      <c r="HG27" s="27"/>
      <c r="HH27" s="27"/>
      <c r="HI27" s="27"/>
      <c r="HJ27" s="27"/>
      <c r="HK27" s="27"/>
      <c r="HL27" s="27"/>
      <c r="HM27" s="27"/>
      <c r="HN27" s="27"/>
      <c r="HO27" s="27"/>
      <c r="HP27" s="27"/>
      <c r="HQ27" s="27"/>
      <c r="HR27" s="27"/>
      <c r="HS27" s="27"/>
      <c r="HT27" s="27"/>
      <c r="HU27" s="27"/>
      <c r="HV27" s="27"/>
      <c r="HW27" s="27"/>
      <c r="HX27" s="27"/>
      <c r="HY27" s="27"/>
      <c r="HZ27" s="27"/>
      <c r="IA27" s="27"/>
      <c r="IB27" s="27"/>
      <c r="IC27" s="27"/>
      <c r="ID27" s="27"/>
      <c r="IE27" s="27"/>
      <c r="IF27" s="27"/>
      <c r="IG27" s="27"/>
      <c r="IH27" s="27"/>
      <c r="II27" s="27"/>
      <c r="IJ27" s="27"/>
      <c r="IK27" s="27"/>
      <c r="IL27" s="27"/>
      <c r="IM27" s="27"/>
      <c r="IN27" s="27"/>
      <c r="IO27" s="27"/>
      <c r="IP27" s="27"/>
      <c r="IQ27" s="27"/>
      <c r="IR27" s="27"/>
      <c r="IS27" s="27"/>
    </row>
    <row r="28" spans="1:253" s="43" customFormat="1" ht="18" customHeight="1" x14ac:dyDescent="0.15">
      <c r="A28" s="931"/>
      <c r="B28" s="148" t="s">
        <v>347</v>
      </c>
      <c r="C28" s="589" t="s">
        <v>513</v>
      </c>
      <c r="D28" s="504"/>
      <c r="E28" s="746" t="s">
        <v>638</v>
      </c>
      <c r="F28" s="745"/>
      <c r="G28" s="316">
        <v>300</v>
      </c>
      <c r="H28" s="332"/>
      <c r="I28" s="751" t="s">
        <v>352</v>
      </c>
      <c r="J28" s="744"/>
      <c r="K28" s="745"/>
      <c r="L28" s="815" t="s">
        <v>568</v>
      </c>
      <c r="M28" s="969"/>
      <c r="N28" s="367"/>
      <c r="O28" s="113"/>
      <c r="P28" s="297"/>
      <c r="Q28" s="331"/>
      <c r="R28" s="73"/>
      <c r="S28" s="842"/>
      <c r="T28" s="843"/>
      <c r="U28" s="160"/>
      <c r="V28" s="539" t="s">
        <v>490</v>
      </c>
      <c r="W28" s="589" t="s">
        <v>513</v>
      </c>
      <c r="X28" s="331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7"/>
      <c r="GV28" s="27"/>
      <c r="GW28" s="27"/>
      <c r="GX28" s="27"/>
      <c r="GY28" s="27"/>
      <c r="GZ28" s="27"/>
      <c r="HA28" s="27"/>
      <c r="HB28" s="27"/>
      <c r="HC28" s="27"/>
      <c r="HD28" s="27"/>
      <c r="HE28" s="27"/>
      <c r="HF28" s="27"/>
      <c r="HG28" s="27"/>
      <c r="HH28" s="27"/>
      <c r="HI28" s="27"/>
      <c r="HJ28" s="27"/>
      <c r="HK28" s="27"/>
      <c r="HL28" s="27"/>
      <c r="HM28" s="27"/>
      <c r="HN28" s="27"/>
      <c r="HO28" s="27"/>
      <c r="HP28" s="27"/>
      <c r="HQ28" s="27"/>
      <c r="HR28" s="27"/>
      <c r="HS28" s="27"/>
      <c r="HT28" s="27"/>
      <c r="HU28" s="27"/>
      <c r="HV28" s="27"/>
      <c r="HW28" s="27"/>
      <c r="HX28" s="27"/>
      <c r="HY28" s="27"/>
      <c r="HZ28" s="27"/>
      <c r="IA28" s="27"/>
      <c r="IB28" s="27"/>
      <c r="IC28" s="27"/>
      <c r="ID28" s="27"/>
      <c r="IE28" s="27"/>
      <c r="IF28" s="27"/>
      <c r="IG28" s="27"/>
      <c r="IH28" s="27"/>
      <c r="II28" s="27"/>
      <c r="IJ28" s="27"/>
      <c r="IK28" s="27"/>
      <c r="IL28" s="27"/>
      <c r="IM28" s="27"/>
      <c r="IN28" s="27"/>
      <c r="IO28" s="27"/>
      <c r="IP28" s="27"/>
      <c r="IQ28" s="27"/>
      <c r="IR28" s="27"/>
      <c r="IS28" s="27"/>
    </row>
    <row r="29" spans="1:253" s="43" customFormat="1" ht="18" customHeight="1" x14ac:dyDescent="0.15">
      <c r="A29" s="931"/>
      <c r="B29" s="148" t="s">
        <v>348</v>
      </c>
      <c r="C29" s="316">
        <v>670</v>
      </c>
      <c r="D29" s="315"/>
      <c r="E29" s="744" t="s">
        <v>55</v>
      </c>
      <c r="F29" s="745"/>
      <c r="G29" s="297" t="s">
        <v>431</v>
      </c>
      <c r="H29" s="449"/>
      <c r="I29" s="751" t="s">
        <v>283</v>
      </c>
      <c r="J29" s="744"/>
      <c r="K29" s="745"/>
      <c r="L29" s="839">
        <v>40</v>
      </c>
      <c r="M29" s="840"/>
      <c r="N29" s="317"/>
      <c r="O29" s="113" t="s">
        <v>355</v>
      </c>
      <c r="P29" s="297">
        <v>30</v>
      </c>
      <c r="Q29" s="332"/>
      <c r="R29" s="73"/>
      <c r="S29" s="842"/>
      <c r="T29" s="843"/>
      <c r="U29" s="160"/>
      <c r="V29" s="113" t="s">
        <v>355</v>
      </c>
      <c r="W29" s="297">
        <v>50</v>
      </c>
      <c r="X29" s="332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/>
      <c r="DW29" s="27"/>
      <c r="DX29" s="27"/>
      <c r="DY29" s="27"/>
      <c r="DZ29" s="27"/>
      <c r="EA29" s="27"/>
      <c r="EB29" s="27"/>
      <c r="EC29" s="27"/>
      <c r="ED29" s="27"/>
      <c r="EE29" s="27"/>
      <c r="EF29" s="27"/>
      <c r="EG29" s="27"/>
      <c r="EH29" s="27"/>
      <c r="EI29" s="27"/>
      <c r="EJ29" s="27"/>
      <c r="EK29" s="27"/>
      <c r="EL29" s="27"/>
      <c r="EM29" s="27"/>
      <c r="EN29" s="27"/>
      <c r="EO29" s="27"/>
      <c r="EP29" s="27"/>
      <c r="EQ29" s="27"/>
      <c r="ER29" s="27"/>
      <c r="ES29" s="27"/>
      <c r="ET29" s="27"/>
      <c r="EU29" s="27"/>
      <c r="EV29" s="27"/>
      <c r="EW29" s="27"/>
      <c r="EX29" s="27"/>
      <c r="EY29" s="27"/>
      <c r="EZ29" s="27"/>
      <c r="FA29" s="27"/>
      <c r="FB29" s="27"/>
      <c r="FC29" s="27"/>
      <c r="FD29" s="27"/>
      <c r="FE29" s="27"/>
      <c r="FF29" s="27"/>
      <c r="FG29" s="27"/>
      <c r="FH29" s="27"/>
      <c r="FI29" s="27"/>
      <c r="FJ29" s="27"/>
      <c r="FK29" s="27"/>
      <c r="FL29" s="27"/>
      <c r="FM29" s="27"/>
      <c r="FN29" s="27"/>
      <c r="FO29" s="27"/>
      <c r="FP29" s="27"/>
      <c r="FQ29" s="27"/>
      <c r="FR29" s="27"/>
      <c r="FS29" s="27"/>
      <c r="FT29" s="27"/>
      <c r="FU29" s="27"/>
      <c r="FV29" s="27"/>
      <c r="FW29" s="27"/>
      <c r="FX29" s="27"/>
      <c r="FY29" s="27"/>
      <c r="FZ29" s="27"/>
      <c r="GA29" s="27"/>
      <c r="GB29" s="27"/>
      <c r="GC29" s="27"/>
      <c r="GD29" s="27"/>
      <c r="GE29" s="27"/>
      <c r="GF29" s="27"/>
      <c r="GG29" s="27"/>
      <c r="GH29" s="27"/>
      <c r="GI29" s="27"/>
      <c r="GJ29" s="27"/>
      <c r="GK29" s="27"/>
      <c r="GL29" s="27"/>
      <c r="GM29" s="27"/>
      <c r="GN29" s="27"/>
      <c r="GO29" s="27"/>
      <c r="GP29" s="27"/>
      <c r="GQ29" s="27"/>
      <c r="GR29" s="27"/>
      <c r="GS29" s="27"/>
      <c r="GT29" s="27"/>
      <c r="GU29" s="27"/>
      <c r="GV29" s="27"/>
      <c r="GW29" s="27"/>
      <c r="GX29" s="27"/>
      <c r="GY29" s="27"/>
      <c r="GZ29" s="27"/>
      <c r="HA29" s="27"/>
      <c r="HB29" s="27"/>
      <c r="HC29" s="27"/>
      <c r="HD29" s="27"/>
      <c r="HE29" s="27"/>
      <c r="HF29" s="27"/>
      <c r="HG29" s="27"/>
      <c r="HH29" s="27"/>
      <c r="HI29" s="27"/>
      <c r="HJ29" s="27"/>
      <c r="HK29" s="27"/>
      <c r="HL29" s="27"/>
      <c r="HM29" s="27"/>
      <c r="HN29" s="27"/>
      <c r="HO29" s="27"/>
      <c r="HP29" s="27"/>
      <c r="HQ29" s="27"/>
      <c r="HR29" s="27"/>
      <c r="HS29" s="27"/>
      <c r="HT29" s="27"/>
      <c r="HU29" s="27"/>
      <c r="HV29" s="27"/>
      <c r="HW29" s="27"/>
      <c r="HX29" s="27"/>
      <c r="HY29" s="27"/>
      <c r="HZ29" s="27"/>
      <c r="IA29" s="27"/>
      <c r="IB29" s="27"/>
      <c r="IC29" s="27"/>
      <c r="ID29" s="27"/>
      <c r="IE29" s="27"/>
      <c r="IF29" s="27"/>
      <c r="IG29" s="27"/>
      <c r="IH29" s="27"/>
      <c r="II29" s="27"/>
      <c r="IJ29" s="27"/>
      <c r="IK29" s="27"/>
      <c r="IL29" s="27"/>
      <c r="IM29" s="27"/>
      <c r="IN29" s="27"/>
      <c r="IO29" s="27"/>
      <c r="IP29" s="27"/>
      <c r="IQ29" s="27"/>
      <c r="IR29" s="27"/>
      <c r="IS29" s="27"/>
    </row>
    <row r="30" spans="1:253" s="43" customFormat="1" ht="18" customHeight="1" x14ac:dyDescent="0.15">
      <c r="A30" s="931"/>
      <c r="B30" s="148"/>
      <c r="C30" s="150"/>
      <c r="D30" s="196"/>
      <c r="E30" s="744"/>
      <c r="F30" s="745"/>
      <c r="G30" s="152"/>
      <c r="H30" s="510"/>
      <c r="I30" s="751"/>
      <c r="J30" s="744"/>
      <c r="K30" s="745"/>
      <c r="L30" s="842"/>
      <c r="M30" s="843"/>
      <c r="N30" s="196"/>
      <c r="O30" s="113"/>
      <c r="P30" s="297"/>
      <c r="Q30" s="339"/>
      <c r="R30" s="73"/>
      <c r="S30" s="842"/>
      <c r="T30" s="843"/>
      <c r="U30" s="160"/>
      <c r="V30" s="113"/>
      <c r="W30" s="297"/>
      <c r="X30" s="339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27"/>
      <c r="DV30" s="27"/>
      <c r="DW30" s="27"/>
      <c r="DX30" s="27"/>
      <c r="DY30" s="27"/>
      <c r="DZ30" s="27"/>
      <c r="EA30" s="27"/>
      <c r="EB30" s="27"/>
      <c r="EC30" s="27"/>
      <c r="ED30" s="27"/>
      <c r="EE30" s="27"/>
      <c r="EF30" s="27"/>
      <c r="EG30" s="27"/>
      <c r="EH30" s="27"/>
      <c r="EI30" s="27"/>
      <c r="EJ30" s="27"/>
      <c r="EK30" s="27"/>
      <c r="EL30" s="27"/>
      <c r="EM30" s="27"/>
      <c r="EN30" s="27"/>
      <c r="EO30" s="27"/>
      <c r="EP30" s="27"/>
      <c r="EQ30" s="27"/>
      <c r="ER30" s="27"/>
      <c r="ES30" s="27"/>
      <c r="ET30" s="27"/>
      <c r="EU30" s="27"/>
      <c r="EV30" s="27"/>
      <c r="EW30" s="27"/>
      <c r="EX30" s="27"/>
      <c r="EY30" s="27"/>
      <c r="EZ30" s="27"/>
      <c r="FA30" s="27"/>
      <c r="FB30" s="27"/>
      <c r="FC30" s="27"/>
      <c r="FD30" s="27"/>
      <c r="FE30" s="27"/>
      <c r="FF30" s="27"/>
      <c r="FG30" s="27"/>
      <c r="FH30" s="27"/>
      <c r="FI30" s="27"/>
      <c r="FJ30" s="27"/>
      <c r="FK30" s="27"/>
      <c r="FL30" s="27"/>
      <c r="FM30" s="27"/>
      <c r="FN30" s="27"/>
      <c r="FO30" s="27"/>
      <c r="FP30" s="27"/>
      <c r="FQ30" s="27"/>
      <c r="FR30" s="27"/>
      <c r="FS30" s="27"/>
      <c r="FT30" s="27"/>
      <c r="FU30" s="27"/>
      <c r="FV30" s="27"/>
      <c r="FW30" s="27"/>
      <c r="FX30" s="27"/>
      <c r="FY30" s="27"/>
      <c r="FZ30" s="27"/>
      <c r="GA30" s="27"/>
      <c r="GB30" s="27"/>
      <c r="GC30" s="27"/>
      <c r="GD30" s="27"/>
      <c r="GE30" s="27"/>
      <c r="GF30" s="27"/>
      <c r="GG30" s="27"/>
      <c r="GH30" s="27"/>
      <c r="GI30" s="27"/>
      <c r="GJ30" s="27"/>
      <c r="GK30" s="27"/>
      <c r="GL30" s="27"/>
      <c r="GM30" s="27"/>
      <c r="GN30" s="27"/>
      <c r="GO30" s="27"/>
      <c r="GP30" s="27"/>
      <c r="GQ30" s="27"/>
      <c r="GR30" s="27"/>
      <c r="GS30" s="27"/>
      <c r="GT30" s="27"/>
      <c r="GU30" s="27"/>
      <c r="GV30" s="27"/>
      <c r="GW30" s="27"/>
      <c r="GX30" s="27"/>
      <c r="GY30" s="27"/>
      <c r="GZ30" s="27"/>
      <c r="HA30" s="27"/>
      <c r="HB30" s="27"/>
      <c r="HC30" s="27"/>
      <c r="HD30" s="27"/>
      <c r="HE30" s="27"/>
      <c r="HF30" s="27"/>
      <c r="HG30" s="27"/>
      <c r="HH30" s="27"/>
      <c r="HI30" s="27"/>
      <c r="HJ30" s="27"/>
      <c r="HK30" s="27"/>
      <c r="HL30" s="27"/>
      <c r="HM30" s="27"/>
      <c r="HN30" s="27"/>
      <c r="HO30" s="27"/>
      <c r="HP30" s="27"/>
      <c r="HQ30" s="27"/>
      <c r="HR30" s="27"/>
      <c r="HS30" s="27"/>
      <c r="HT30" s="27"/>
      <c r="HU30" s="27"/>
      <c r="HV30" s="27"/>
      <c r="HW30" s="27"/>
      <c r="HX30" s="27"/>
      <c r="HY30" s="27"/>
      <c r="HZ30" s="27"/>
      <c r="IA30" s="27"/>
      <c r="IB30" s="27"/>
      <c r="IC30" s="27"/>
      <c r="ID30" s="27"/>
      <c r="IE30" s="27"/>
      <c r="IF30" s="27"/>
      <c r="IG30" s="27"/>
      <c r="IH30" s="27"/>
      <c r="II30" s="27"/>
      <c r="IJ30" s="27"/>
      <c r="IK30" s="27"/>
      <c r="IL30" s="27"/>
      <c r="IM30" s="27"/>
      <c r="IN30" s="27"/>
      <c r="IO30" s="27"/>
      <c r="IP30" s="27"/>
      <c r="IQ30" s="27"/>
      <c r="IR30" s="27"/>
      <c r="IS30" s="27"/>
    </row>
    <row r="31" spans="1:253" s="43" customFormat="1" ht="18" customHeight="1" thickBot="1" x14ac:dyDescent="0.2">
      <c r="A31" s="931"/>
      <c r="B31" s="149" t="s">
        <v>279</v>
      </c>
      <c r="C31" s="982" t="s">
        <v>87</v>
      </c>
      <c r="D31" s="983"/>
      <c r="E31" s="760"/>
      <c r="F31" s="761"/>
      <c r="G31" s="153"/>
      <c r="H31" s="514"/>
      <c r="I31" s="764" t="s">
        <v>279</v>
      </c>
      <c r="J31" s="760"/>
      <c r="K31" s="761"/>
      <c r="L31" s="979" t="s">
        <v>134</v>
      </c>
      <c r="M31" s="980"/>
      <c r="N31" s="981"/>
      <c r="O31" s="141" t="s">
        <v>279</v>
      </c>
      <c r="P31" s="979" t="s">
        <v>134</v>
      </c>
      <c r="Q31" s="980"/>
      <c r="R31" s="149" t="s">
        <v>279</v>
      </c>
      <c r="S31" s="979" t="s">
        <v>87</v>
      </c>
      <c r="T31" s="980"/>
      <c r="U31" s="981"/>
      <c r="V31" s="141"/>
      <c r="W31" s="318"/>
      <c r="X31" s="342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/>
      <c r="DW31" s="27"/>
      <c r="DX31" s="27"/>
      <c r="DY31" s="27"/>
      <c r="DZ31" s="27"/>
      <c r="EA31" s="27"/>
      <c r="EB31" s="27"/>
      <c r="EC31" s="27"/>
      <c r="ED31" s="27"/>
      <c r="EE31" s="27"/>
      <c r="EF31" s="27"/>
      <c r="EG31" s="27"/>
      <c r="EH31" s="27"/>
      <c r="EI31" s="27"/>
      <c r="EJ31" s="27"/>
      <c r="EK31" s="27"/>
      <c r="EL31" s="27"/>
      <c r="EM31" s="27"/>
      <c r="EN31" s="27"/>
      <c r="EO31" s="27"/>
      <c r="EP31" s="27"/>
      <c r="EQ31" s="27"/>
      <c r="ER31" s="27"/>
      <c r="ES31" s="27"/>
      <c r="ET31" s="27"/>
      <c r="EU31" s="27"/>
      <c r="EV31" s="27"/>
      <c r="EW31" s="27"/>
      <c r="EX31" s="27"/>
      <c r="EY31" s="27"/>
      <c r="EZ31" s="27"/>
      <c r="FA31" s="27"/>
      <c r="FB31" s="27"/>
      <c r="FC31" s="27"/>
      <c r="FD31" s="27"/>
      <c r="FE31" s="27"/>
      <c r="FF31" s="27"/>
      <c r="FG31" s="27"/>
      <c r="FH31" s="27"/>
      <c r="FI31" s="27"/>
      <c r="FJ31" s="27"/>
      <c r="FK31" s="27"/>
      <c r="FL31" s="27"/>
      <c r="FM31" s="27"/>
      <c r="FN31" s="27"/>
      <c r="FO31" s="27"/>
      <c r="FP31" s="27"/>
      <c r="FQ31" s="27"/>
      <c r="FR31" s="27"/>
      <c r="FS31" s="27"/>
      <c r="FT31" s="27"/>
      <c r="FU31" s="27"/>
      <c r="FV31" s="27"/>
      <c r="FW31" s="27"/>
      <c r="FX31" s="27"/>
      <c r="FY31" s="27"/>
      <c r="FZ31" s="27"/>
      <c r="GA31" s="27"/>
      <c r="GB31" s="27"/>
      <c r="GC31" s="27"/>
      <c r="GD31" s="27"/>
      <c r="GE31" s="27"/>
      <c r="GF31" s="27"/>
      <c r="GG31" s="27"/>
      <c r="GH31" s="27"/>
      <c r="GI31" s="27"/>
      <c r="GJ31" s="27"/>
      <c r="GK31" s="27"/>
      <c r="GL31" s="27"/>
      <c r="GM31" s="27"/>
      <c r="GN31" s="27"/>
      <c r="GO31" s="27"/>
      <c r="GP31" s="27"/>
      <c r="GQ31" s="27"/>
      <c r="GR31" s="27"/>
      <c r="GS31" s="27"/>
      <c r="GT31" s="27"/>
      <c r="GU31" s="27"/>
      <c r="GV31" s="27"/>
      <c r="GW31" s="27"/>
      <c r="GX31" s="27"/>
      <c r="GY31" s="27"/>
      <c r="GZ31" s="27"/>
      <c r="HA31" s="27"/>
      <c r="HB31" s="27"/>
      <c r="HC31" s="27"/>
      <c r="HD31" s="27"/>
      <c r="HE31" s="27"/>
      <c r="HF31" s="27"/>
      <c r="HG31" s="27"/>
      <c r="HH31" s="27"/>
      <c r="HI31" s="27"/>
      <c r="HJ31" s="27"/>
      <c r="HK31" s="27"/>
      <c r="HL31" s="27"/>
      <c r="HM31" s="27"/>
      <c r="HN31" s="27"/>
      <c r="HO31" s="27"/>
      <c r="HP31" s="27"/>
      <c r="HQ31" s="27"/>
      <c r="HR31" s="27"/>
      <c r="HS31" s="27"/>
      <c r="HT31" s="27"/>
      <c r="HU31" s="27"/>
      <c r="HV31" s="27"/>
      <c r="HW31" s="27"/>
      <c r="HX31" s="27"/>
      <c r="HY31" s="27"/>
      <c r="HZ31" s="27"/>
      <c r="IA31" s="27"/>
      <c r="IB31" s="27"/>
      <c r="IC31" s="27"/>
      <c r="ID31" s="27"/>
      <c r="IE31" s="27"/>
      <c r="IF31" s="27"/>
      <c r="IG31" s="27"/>
      <c r="IH31" s="27"/>
      <c r="II31" s="27"/>
      <c r="IJ31" s="27"/>
      <c r="IK31" s="27"/>
      <c r="IL31" s="27"/>
      <c r="IM31" s="27"/>
      <c r="IN31" s="27"/>
      <c r="IO31" s="27"/>
      <c r="IP31" s="27"/>
      <c r="IQ31" s="27"/>
      <c r="IR31" s="27"/>
      <c r="IS31" s="27"/>
    </row>
    <row r="32" spans="1:253" s="208" customFormat="1" ht="18" customHeight="1" thickTop="1" x14ac:dyDescent="0.15">
      <c r="A32" s="457">
        <f>SUM(C32+G32+L32+P32+S32+W32)</f>
        <v>3320</v>
      </c>
      <c r="B32" s="458" t="s">
        <v>9</v>
      </c>
      <c r="C32" s="459">
        <f>SUM(C18:C29)</f>
        <v>2200</v>
      </c>
      <c r="D32" s="460">
        <f>SUM(D18:D31)</f>
        <v>0</v>
      </c>
      <c r="E32" s="933" t="s">
        <v>9</v>
      </c>
      <c r="F32" s="934"/>
      <c r="G32" s="459">
        <f>SUM(G18:G29)</f>
        <v>620</v>
      </c>
      <c r="H32" s="507">
        <f>SUM(H18:H31)</f>
        <v>0</v>
      </c>
      <c r="I32" s="932" t="s">
        <v>9</v>
      </c>
      <c r="J32" s="933"/>
      <c r="K32" s="934"/>
      <c r="L32" s="966">
        <f>SUM(L18:L29)</f>
        <v>300</v>
      </c>
      <c r="M32" s="967"/>
      <c r="N32" s="460">
        <f>SUM(N18:N31)</f>
        <v>0</v>
      </c>
      <c r="O32" s="461" t="s">
        <v>9</v>
      </c>
      <c r="P32" s="459">
        <f>SUM(P21:P29)</f>
        <v>50</v>
      </c>
      <c r="Q32" s="462">
        <f>SUM(Q21:Q31)</f>
        <v>0</v>
      </c>
      <c r="R32" s="463"/>
      <c r="S32" s="966"/>
      <c r="T32" s="967"/>
      <c r="U32" s="464"/>
      <c r="V32" s="461" t="s">
        <v>9</v>
      </c>
      <c r="W32" s="465">
        <f>SUM(W18:W29)</f>
        <v>150</v>
      </c>
      <c r="X32" s="456">
        <f>SUM(X18:X29)</f>
        <v>0</v>
      </c>
      <c r="Y32" s="164"/>
      <c r="Z32" s="164"/>
      <c r="AA32" s="164"/>
      <c r="AB32" s="164"/>
      <c r="AC32" s="164"/>
      <c r="AD32" s="164"/>
      <c r="AE32" s="164"/>
      <c r="AF32" s="164"/>
      <c r="AG32" s="164"/>
      <c r="AH32" s="164"/>
      <c r="AI32" s="164"/>
      <c r="AJ32" s="164"/>
      <c r="AK32" s="164"/>
      <c r="AL32" s="164"/>
      <c r="AM32" s="164"/>
      <c r="AN32" s="164"/>
      <c r="AO32" s="164"/>
      <c r="AP32" s="164"/>
      <c r="AQ32" s="164"/>
      <c r="AR32" s="164"/>
      <c r="AS32" s="164"/>
      <c r="AT32" s="164"/>
      <c r="AU32" s="164"/>
      <c r="AV32" s="164"/>
      <c r="AW32" s="164"/>
      <c r="AX32" s="164"/>
      <c r="AY32" s="164"/>
      <c r="AZ32" s="164"/>
      <c r="BA32" s="164"/>
      <c r="BB32" s="164"/>
      <c r="BC32" s="164"/>
      <c r="BD32" s="164"/>
      <c r="BE32" s="164"/>
      <c r="BF32" s="164"/>
      <c r="BG32" s="164"/>
      <c r="BH32" s="164"/>
      <c r="BI32" s="164"/>
      <c r="BJ32" s="164"/>
      <c r="BK32" s="164"/>
      <c r="BL32" s="164"/>
      <c r="BM32" s="164"/>
      <c r="BN32" s="164"/>
      <c r="BO32" s="164"/>
      <c r="BP32" s="164"/>
      <c r="BQ32" s="164"/>
      <c r="BR32" s="164"/>
      <c r="BS32" s="164"/>
      <c r="BT32" s="164"/>
      <c r="BU32" s="164"/>
      <c r="BV32" s="164"/>
      <c r="BW32" s="164"/>
      <c r="BX32" s="164"/>
      <c r="BY32" s="164"/>
      <c r="BZ32" s="164"/>
      <c r="CA32" s="164"/>
      <c r="CB32" s="164"/>
      <c r="CC32" s="164"/>
      <c r="CD32" s="164"/>
      <c r="CE32" s="164"/>
      <c r="CF32" s="164"/>
      <c r="CG32" s="164"/>
      <c r="CH32" s="164"/>
      <c r="CI32" s="164"/>
      <c r="CJ32" s="164"/>
      <c r="CK32" s="164"/>
      <c r="CL32" s="164"/>
      <c r="CM32" s="164"/>
      <c r="CN32" s="164"/>
      <c r="CO32" s="164"/>
      <c r="CP32" s="164"/>
      <c r="CQ32" s="164"/>
      <c r="CR32" s="164"/>
      <c r="CS32" s="164"/>
      <c r="CT32" s="164"/>
      <c r="CU32" s="164"/>
      <c r="CV32" s="164"/>
      <c r="CW32" s="164"/>
      <c r="CX32" s="164"/>
      <c r="CY32" s="164"/>
      <c r="CZ32" s="164"/>
      <c r="DA32" s="164"/>
      <c r="DB32" s="164"/>
      <c r="DC32" s="164"/>
      <c r="DD32" s="164"/>
      <c r="DE32" s="164"/>
      <c r="DF32" s="164"/>
      <c r="DG32" s="164"/>
      <c r="DH32" s="164"/>
      <c r="DI32" s="164"/>
      <c r="DJ32" s="164"/>
      <c r="DK32" s="164"/>
      <c r="DL32" s="164"/>
      <c r="DM32" s="164"/>
      <c r="DN32" s="164"/>
      <c r="DO32" s="164"/>
      <c r="DP32" s="164"/>
      <c r="DQ32" s="164"/>
      <c r="DR32" s="164"/>
      <c r="DS32" s="164"/>
      <c r="DT32" s="164"/>
      <c r="DU32" s="164"/>
      <c r="DV32" s="164"/>
      <c r="DW32" s="164"/>
      <c r="DX32" s="164"/>
      <c r="DY32" s="164"/>
      <c r="DZ32" s="164"/>
      <c r="EA32" s="164"/>
      <c r="EB32" s="164"/>
      <c r="EC32" s="164"/>
      <c r="ED32" s="164"/>
      <c r="EE32" s="164"/>
      <c r="EF32" s="164"/>
      <c r="EG32" s="164"/>
      <c r="EH32" s="164"/>
      <c r="EI32" s="164"/>
      <c r="EJ32" s="164"/>
      <c r="EK32" s="164"/>
      <c r="EL32" s="164"/>
      <c r="EM32" s="164"/>
      <c r="EN32" s="164"/>
      <c r="EO32" s="164"/>
      <c r="EP32" s="164"/>
      <c r="EQ32" s="164"/>
      <c r="ER32" s="164"/>
      <c r="ES32" s="164"/>
      <c r="ET32" s="164"/>
      <c r="EU32" s="164"/>
      <c r="EV32" s="164"/>
      <c r="EW32" s="164"/>
      <c r="EX32" s="164"/>
      <c r="EY32" s="164"/>
      <c r="EZ32" s="164"/>
      <c r="FA32" s="164"/>
      <c r="FB32" s="164"/>
      <c r="FC32" s="164"/>
      <c r="FD32" s="164"/>
      <c r="FE32" s="164"/>
      <c r="FF32" s="164"/>
      <c r="FG32" s="164"/>
      <c r="FH32" s="164"/>
      <c r="FI32" s="164"/>
      <c r="FJ32" s="164"/>
      <c r="FK32" s="164"/>
      <c r="FL32" s="164"/>
      <c r="FM32" s="164"/>
      <c r="FN32" s="164"/>
      <c r="FO32" s="164"/>
      <c r="FP32" s="164"/>
      <c r="FQ32" s="164"/>
      <c r="FR32" s="164"/>
      <c r="FS32" s="164"/>
      <c r="FT32" s="164"/>
      <c r="FU32" s="164"/>
      <c r="FV32" s="164"/>
      <c r="FW32" s="164"/>
      <c r="FX32" s="164"/>
      <c r="FY32" s="164"/>
      <c r="FZ32" s="164"/>
      <c r="GA32" s="164"/>
      <c r="GB32" s="164"/>
      <c r="GC32" s="164"/>
      <c r="GD32" s="164"/>
      <c r="GE32" s="164"/>
      <c r="GF32" s="164"/>
      <c r="GG32" s="164"/>
      <c r="GH32" s="164"/>
      <c r="GI32" s="164"/>
      <c r="GJ32" s="164"/>
      <c r="GK32" s="164"/>
      <c r="GL32" s="164"/>
      <c r="GM32" s="164"/>
      <c r="GN32" s="164"/>
      <c r="GO32" s="164"/>
      <c r="GP32" s="164"/>
      <c r="GQ32" s="164"/>
      <c r="GR32" s="164"/>
      <c r="GS32" s="164"/>
      <c r="GT32" s="164"/>
      <c r="GU32" s="164"/>
      <c r="GV32" s="164"/>
      <c r="GW32" s="164"/>
      <c r="GX32" s="164"/>
      <c r="GY32" s="164"/>
      <c r="GZ32" s="164"/>
      <c r="HA32" s="164"/>
      <c r="HB32" s="164"/>
      <c r="HC32" s="164"/>
      <c r="HD32" s="164"/>
      <c r="HE32" s="164"/>
      <c r="HF32" s="164"/>
      <c r="HG32" s="164"/>
      <c r="HH32" s="164"/>
      <c r="HI32" s="164"/>
      <c r="HJ32" s="164"/>
      <c r="HK32" s="164"/>
      <c r="HL32" s="164"/>
      <c r="HM32" s="164"/>
      <c r="HN32" s="164"/>
      <c r="HO32" s="164"/>
      <c r="HP32" s="164"/>
      <c r="HQ32" s="164"/>
      <c r="HR32" s="164"/>
      <c r="HS32" s="164"/>
      <c r="HT32" s="164"/>
      <c r="HU32" s="164"/>
      <c r="HV32" s="164"/>
      <c r="HW32" s="164"/>
      <c r="HX32" s="164"/>
      <c r="HY32" s="164"/>
      <c r="HZ32" s="164"/>
      <c r="IA32" s="164"/>
      <c r="IB32" s="164"/>
      <c r="IC32" s="164"/>
      <c r="ID32" s="164"/>
      <c r="IE32" s="164"/>
      <c r="IF32" s="164"/>
      <c r="IG32" s="164"/>
      <c r="IH32" s="164"/>
      <c r="II32" s="164"/>
      <c r="IJ32" s="164"/>
      <c r="IK32" s="164"/>
      <c r="IL32" s="164"/>
      <c r="IM32" s="164"/>
      <c r="IN32" s="164"/>
      <c r="IO32" s="164"/>
      <c r="IP32" s="164"/>
      <c r="IQ32" s="164"/>
      <c r="IR32" s="164"/>
      <c r="IS32" s="164"/>
    </row>
    <row r="33" spans="1:253" s="43" customFormat="1" ht="18" customHeight="1" x14ac:dyDescent="0.15">
      <c r="A33" s="96"/>
      <c r="B33" s="100"/>
      <c r="C33" s="96"/>
      <c r="D33" s="97"/>
      <c r="E33" s="956"/>
      <c r="F33" s="956"/>
      <c r="G33" s="189"/>
      <c r="H33" s="189"/>
      <c r="I33" s="989"/>
      <c r="J33" s="956"/>
      <c r="K33" s="956"/>
      <c r="L33" s="968"/>
      <c r="M33" s="968"/>
      <c r="N33" s="203"/>
      <c r="O33" s="101"/>
      <c r="P33" s="189"/>
      <c r="Q33" s="189"/>
      <c r="R33" s="74"/>
      <c r="S33" s="968"/>
      <c r="T33" s="968"/>
      <c r="U33" s="203"/>
      <c r="V33" s="101"/>
      <c r="W33" s="229"/>
      <c r="X33" s="229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/>
      <c r="DW33" s="27"/>
      <c r="DX33" s="27"/>
      <c r="DY33" s="27"/>
      <c r="DZ33" s="27"/>
      <c r="EA33" s="27"/>
      <c r="EB33" s="27"/>
      <c r="EC33" s="27"/>
      <c r="ED33" s="27"/>
      <c r="EE33" s="27"/>
      <c r="EF33" s="27"/>
      <c r="EG33" s="27"/>
      <c r="EH33" s="27"/>
      <c r="EI33" s="27"/>
      <c r="EJ33" s="27"/>
      <c r="EK33" s="27"/>
      <c r="EL33" s="27"/>
      <c r="EM33" s="27"/>
      <c r="EN33" s="27"/>
      <c r="EO33" s="27"/>
      <c r="EP33" s="27"/>
      <c r="EQ33" s="27"/>
      <c r="ER33" s="27"/>
      <c r="ES33" s="27"/>
      <c r="ET33" s="27"/>
      <c r="EU33" s="27"/>
      <c r="EV33" s="27"/>
      <c r="EW33" s="27"/>
      <c r="EX33" s="27"/>
      <c r="EY33" s="27"/>
      <c r="EZ33" s="27"/>
      <c r="FA33" s="27"/>
      <c r="FB33" s="27"/>
      <c r="FC33" s="27"/>
      <c r="FD33" s="27"/>
      <c r="FE33" s="27"/>
      <c r="FF33" s="27"/>
      <c r="FG33" s="27"/>
      <c r="FH33" s="27"/>
      <c r="FI33" s="27"/>
      <c r="FJ33" s="27"/>
      <c r="FK33" s="27"/>
      <c r="FL33" s="27"/>
      <c r="FM33" s="27"/>
      <c r="FN33" s="27"/>
      <c r="FO33" s="27"/>
      <c r="FP33" s="27"/>
      <c r="FQ33" s="27"/>
      <c r="FR33" s="27"/>
      <c r="FS33" s="27"/>
      <c r="FT33" s="27"/>
      <c r="FU33" s="27"/>
      <c r="FV33" s="27"/>
      <c r="FW33" s="27"/>
      <c r="FX33" s="27"/>
      <c r="FY33" s="27"/>
      <c r="FZ33" s="27"/>
      <c r="GA33" s="27"/>
      <c r="GB33" s="27"/>
      <c r="GC33" s="27"/>
      <c r="GD33" s="27"/>
      <c r="GE33" s="27"/>
      <c r="GF33" s="27"/>
      <c r="GG33" s="27"/>
      <c r="GH33" s="27"/>
      <c r="GI33" s="27"/>
      <c r="GJ33" s="27"/>
      <c r="GK33" s="27"/>
      <c r="GL33" s="27"/>
      <c r="GM33" s="27"/>
      <c r="GN33" s="27"/>
      <c r="GO33" s="27"/>
      <c r="GP33" s="27"/>
      <c r="GQ33" s="27"/>
      <c r="GR33" s="27"/>
      <c r="GS33" s="27"/>
      <c r="GT33" s="27"/>
      <c r="GU33" s="27"/>
      <c r="GV33" s="27"/>
      <c r="GW33" s="27"/>
      <c r="GX33" s="27"/>
      <c r="GY33" s="27"/>
      <c r="GZ33" s="27"/>
      <c r="HA33" s="27"/>
      <c r="HB33" s="27"/>
      <c r="HC33" s="27"/>
      <c r="HD33" s="27"/>
      <c r="HE33" s="27"/>
      <c r="HF33" s="27"/>
      <c r="HG33" s="27"/>
      <c r="HH33" s="27"/>
      <c r="HI33" s="27"/>
      <c r="HJ33" s="27"/>
      <c r="HK33" s="27"/>
      <c r="HL33" s="27"/>
      <c r="HM33" s="27"/>
      <c r="HN33" s="27"/>
      <c r="HO33" s="27"/>
      <c r="HP33" s="27"/>
      <c r="HQ33" s="27"/>
      <c r="HR33" s="27"/>
      <c r="HS33" s="27"/>
      <c r="HT33" s="27"/>
      <c r="HU33" s="27"/>
      <c r="HV33" s="27"/>
      <c r="HW33" s="27"/>
      <c r="HX33" s="27"/>
      <c r="HY33" s="27"/>
      <c r="HZ33" s="27"/>
      <c r="IA33" s="27"/>
      <c r="IB33" s="27"/>
      <c r="IC33" s="27"/>
      <c r="ID33" s="27"/>
      <c r="IE33" s="27"/>
      <c r="IF33" s="27"/>
      <c r="IG33" s="27"/>
      <c r="IH33" s="27"/>
      <c r="II33" s="27"/>
      <c r="IJ33" s="27"/>
      <c r="IK33" s="27"/>
      <c r="IL33" s="27"/>
      <c r="IM33" s="27"/>
      <c r="IN33" s="27"/>
      <c r="IO33" s="27"/>
      <c r="IP33" s="27"/>
      <c r="IQ33" s="27"/>
      <c r="IR33" s="27"/>
      <c r="IS33" s="27"/>
    </row>
    <row r="34" spans="1:253" s="208" customFormat="1" ht="18" customHeight="1" x14ac:dyDescent="0.15">
      <c r="A34" s="209" t="s">
        <v>112</v>
      </c>
      <c r="B34" s="210" t="s">
        <v>9</v>
      </c>
      <c r="C34" s="296">
        <f>SUM(C17,C32)</f>
        <v>16520</v>
      </c>
      <c r="D34" s="368">
        <f>SUM(D17,D32)</f>
        <v>0</v>
      </c>
      <c r="E34" s="954" t="s">
        <v>9</v>
      </c>
      <c r="F34" s="955"/>
      <c r="G34" s="296">
        <f>SUM(G17,G32)</f>
        <v>7180</v>
      </c>
      <c r="H34" s="512">
        <f>SUM(H17,H32)</f>
        <v>0</v>
      </c>
      <c r="I34" s="953" t="s">
        <v>9</v>
      </c>
      <c r="J34" s="954"/>
      <c r="K34" s="955"/>
      <c r="L34" s="957">
        <f>SUM(L17,L32)</f>
        <v>6030</v>
      </c>
      <c r="M34" s="958"/>
      <c r="N34" s="374">
        <f>SUM(N17,N32)</f>
        <v>0</v>
      </c>
      <c r="O34" s="211" t="s">
        <v>9</v>
      </c>
      <c r="P34" s="296">
        <f>SUM(P17,P32)</f>
        <v>1610</v>
      </c>
      <c r="Q34" s="379">
        <f>SUM(Q17,Q32)</f>
        <v>0</v>
      </c>
      <c r="R34" s="210" t="s">
        <v>9</v>
      </c>
      <c r="S34" s="957">
        <f>SUM(S17)</f>
        <v>370</v>
      </c>
      <c r="T34" s="958"/>
      <c r="U34" s="380">
        <f>SUM(U17)</f>
        <v>0</v>
      </c>
      <c r="V34" s="211" t="s">
        <v>9</v>
      </c>
      <c r="W34" s="296">
        <f>SUM(W17,W32)</f>
        <v>1310</v>
      </c>
      <c r="X34" s="379">
        <f>SUM(X17,X32)</f>
        <v>0</v>
      </c>
      <c r="Y34" s="164"/>
      <c r="Z34" s="164"/>
      <c r="AA34" s="164"/>
      <c r="AB34" s="164"/>
      <c r="AC34" s="164"/>
      <c r="AD34" s="164"/>
      <c r="AE34" s="164"/>
      <c r="AF34" s="164"/>
      <c r="AG34" s="164"/>
      <c r="AH34" s="164"/>
      <c r="AI34" s="164"/>
      <c r="AJ34" s="164"/>
      <c r="AK34" s="164"/>
      <c r="AL34" s="164"/>
      <c r="AM34" s="164"/>
      <c r="AN34" s="164"/>
      <c r="AO34" s="164"/>
      <c r="AP34" s="164"/>
      <c r="AQ34" s="164"/>
      <c r="AR34" s="164"/>
      <c r="AS34" s="164"/>
      <c r="AT34" s="164"/>
      <c r="AU34" s="164"/>
      <c r="AV34" s="164"/>
      <c r="AW34" s="164"/>
      <c r="AX34" s="164"/>
      <c r="AY34" s="164"/>
      <c r="AZ34" s="164"/>
      <c r="BA34" s="164"/>
      <c r="BB34" s="164"/>
      <c r="BC34" s="164"/>
      <c r="BD34" s="164"/>
      <c r="BE34" s="164"/>
      <c r="BF34" s="164"/>
      <c r="BG34" s="164"/>
      <c r="BH34" s="164"/>
      <c r="BI34" s="164"/>
      <c r="BJ34" s="164"/>
      <c r="BK34" s="164"/>
      <c r="BL34" s="164"/>
      <c r="BM34" s="164"/>
      <c r="BN34" s="164"/>
      <c r="BO34" s="164"/>
      <c r="BP34" s="164"/>
      <c r="BQ34" s="164"/>
      <c r="BR34" s="164"/>
      <c r="BS34" s="164"/>
      <c r="BT34" s="164"/>
      <c r="BU34" s="164"/>
      <c r="BV34" s="164"/>
      <c r="BW34" s="164"/>
      <c r="BX34" s="164"/>
      <c r="BY34" s="164"/>
      <c r="BZ34" s="164"/>
      <c r="CA34" s="164"/>
      <c r="CB34" s="164"/>
      <c r="CC34" s="164"/>
      <c r="CD34" s="164"/>
      <c r="CE34" s="164"/>
      <c r="CF34" s="164"/>
      <c r="CG34" s="164"/>
      <c r="CH34" s="164"/>
      <c r="CI34" s="164"/>
      <c r="CJ34" s="164"/>
      <c r="CK34" s="164"/>
      <c r="CL34" s="164"/>
      <c r="CM34" s="164"/>
      <c r="CN34" s="164"/>
      <c r="CO34" s="164"/>
      <c r="CP34" s="164"/>
      <c r="CQ34" s="164"/>
      <c r="CR34" s="164"/>
      <c r="CS34" s="164"/>
      <c r="CT34" s="164"/>
      <c r="CU34" s="164"/>
      <c r="CV34" s="164"/>
      <c r="CW34" s="164"/>
      <c r="CX34" s="164"/>
      <c r="CY34" s="164"/>
      <c r="CZ34" s="164"/>
      <c r="DA34" s="164"/>
      <c r="DB34" s="164"/>
      <c r="DC34" s="164"/>
      <c r="DD34" s="164"/>
      <c r="DE34" s="164"/>
      <c r="DF34" s="164"/>
      <c r="DG34" s="164"/>
      <c r="DH34" s="164"/>
      <c r="DI34" s="164"/>
      <c r="DJ34" s="164"/>
      <c r="DK34" s="164"/>
      <c r="DL34" s="164"/>
      <c r="DM34" s="164"/>
      <c r="DN34" s="164"/>
      <c r="DO34" s="164"/>
      <c r="DP34" s="164"/>
      <c r="DQ34" s="164"/>
      <c r="DR34" s="164"/>
      <c r="DS34" s="164"/>
      <c r="DT34" s="164"/>
      <c r="DU34" s="164"/>
      <c r="DV34" s="164"/>
      <c r="DW34" s="164"/>
      <c r="DX34" s="164"/>
      <c r="DY34" s="164"/>
      <c r="DZ34" s="164"/>
      <c r="EA34" s="164"/>
      <c r="EB34" s="164"/>
      <c r="EC34" s="164"/>
      <c r="ED34" s="164"/>
      <c r="EE34" s="164"/>
      <c r="EF34" s="164"/>
      <c r="EG34" s="164"/>
      <c r="EH34" s="164"/>
      <c r="EI34" s="164"/>
      <c r="EJ34" s="164"/>
      <c r="EK34" s="164"/>
      <c r="EL34" s="164"/>
      <c r="EM34" s="164"/>
      <c r="EN34" s="164"/>
      <c r="EO34" s="164"/>
      <c r="EP34" s="164"/>
      <c r="EQ34" s="164"/>
      <c r="ER34" s="164"/>
      <c r="ES34" s="164"/>
      <c r="ET34" s="164"/>
      <c r="EU34" s="164"/>
      <c r="EV34" s="164"/>
      <c r="EW34" s="164"/>
      <c r="EX34" s="164"/>
      <c r="EY34" s="164"/>
      <c r="EZ34" s="164"/>
      <c r="FA34" s="164"/>
      <c r="FB34" s="164"/>
      <c r="FC34" s="164"/>
      <c r="FD34" s="164"/>
      <c r="FE34" s="164"/>
      <c r="FF34" s="164"/>
      <c r="FG34" s="164"/>
      <c r="FH34" s="164"/>
      <c r="FI34" s="164"/>
      <c r="FJ34" s="164"/>
      <c r="FK34" s="164"/>
      <c r="FL34" s="164"/>
      <c r="FM34" s="164"/>
      <c r="FN34" s="164"/>
      <c r="FO34" s="164"/>
      <c r="FP34" s="164"/>
      <c r="FQ34" s="164"/>
      <c r="FR34" s="164"/>
      <c r="FS34" s="164"/>
      <c r="FT34" s="164"/>
      <c r="FU34" s="164"/>
      <c r="FV34" s="164"/>
      <c r="FW34" s="164"/>
      <c r="FX34" s="164"/>
      <c r="FY34" s="164"/>
      <c r="FZ34" s="164"/>
      <c r="GA34" s="164"/>
      <c r="GB34" s="164"/>
      <c r="GC34" s="164"/>
      <c r="GD34" s="164"/>
      <c r="GE34" s="164"/>
      <c r="GF34" s="164"/>
      <c r="GG34" s="164"/>
      <c r="GH34" s="164"/>
      <c r="GI34" s="164"/>
      <c r="GJ34" s="164"/>
      <c r="GK34" s="164"/>
      <c r="GL34" s="164"/>
      <c r="GM34" s="164"/>
      <c r="GN34" s="164"/>
      <c r="GO34" s="164"/>
      <c r="GP34" s="164"/>
      <c r="GQ34" s="164"/>
      <c r="GR34" s="164"/>
      <c r="GS34" s="164"/>
      <c r="GT34" s="164"/>
      <c r="GU34" s="164"/>
      <c r="GV34" s="164"/>
      <c r="GW34" s="164"/>
      <c r="GX34" s="164"/>
      <c r="GY34" s="164"/>
      <c r="GZ34" s="164"/>
      <c r="HA34" s="164"/>
      <c r="HB34" s="164"/>
      <c r="HC34" s="164"/>
      <c r="HD34" s="164"/>
      <c r="HE34" s="164"/>
      <c r="HF34" s="164"/>
      <c r="HG34" s="164"/>
      <c r="HH34" s="164"/>
      <c r="HI34" s="164"/>
      <c r="HJ34" s="164"/>
      <c r="HK34" s="164"/>
      <c r="HL34" s="164"/>
      <c r="HM34" s="164"/>
      <c r="HN34" s="164"/>
      <c r="HO34" s="164"/>
      <c r="HP34" s="164"/>
      <c r="HQ34" s="164"/>
      <c r="HR34" s="164"/>
      <c r="HS34" s="164"/>
      <c r="HT34" s="164"/>
      <c r="HU34" s="164"/>
      <c r="HV34" s="164"/>
      <c r="HW34" s="164"/>
      <c r="HX34" s="164"/>
      <c r="HY34" s="164"/>
      <c r="HZ34" s="164"/>
      <c r="IA34" s="164"/>
      <c r="IB34" s="164"/>
      <c r="IC34" s="164"/>
      <c r="ID34" s="164"/>
      <c r="IE34" s="164"/>
      <c r="IF34" s="164"/>
      <c r="IG34" s="164"/>
      <c r="IH34" s="164"/>
      <c r="II34" s="164"/>
      <c r="IJ34" s="164"/>
      <c r="IK34" s="164"/>
      <c r="IL34" s="164"/>
      <c r="IM34" s="164"/>
      <c r="IN34" s="164"/>
      <c r="IO34" s="164"/>
      <c r="IP34" s="164"/>
      <c r="IQ34" s="164"/>
      <c r="IR34" s="164"/>
      <c r="IS34" s="164"/>
    </row>
    <row r="35" spans="1:253" s="43" customFormat="1" ht="18" customHeight="1" thickBot="1" x14ac:dyDescent="0.2">
      <c r="A35" s="2"/>
      <c r="B35" s="95"/>
      <c r="C35" s="229"/>
      <c r="D35" s="229"/>
      <c r="E35" s="956"/>
      <c r="F35" s="956"/>
      <c r="G35" s="229"/>
      <c r="H35" s="229"/>
      <c r="I35" s="956"/>
      <c r="J35" s="956"/>
      <c r="K35" s="956"/>
      <c r="L35" s="877"/>
      <c r="M35" s="877"/>
      <c r="N35" s="233"/>
      <c r="O35" s="95"/>
      <c r="P35" s="189"/>
      <c r="Q35" s="189"/>
      <c r="R35" s="95"/>
      <c r="S35" s="877"/>
      <c r="T35" s="877"/>
      <c r="U35" s="229"/>
      <c r="V35" s="101"/>
      <c r="W35" s="229"/>
      <c r="X35" s="229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/>
      <c r="DY35" s="27"/>
      <c r="DZ35" s="27"/>
      <c r="EA35" s="27"/>
      <c r="EB35" s="27"/>
      <c r="EC35" s="27"/>
      <c r="ED35" s="27"/>
      <c r="EE35" s="27"/>
      <c r="EF35" s="27"/>
      <c r="EG35" s="27"/>
      <c r="EH35" s="27"/>
      <c r="EI35" s="27"/>
      <c r="EJ35" s="27"/>
      <c r="EK35" s="27"/>
      <c r="EL35" s="27"/>
      <c r="EM35" s="27"/>
      <c r="EN35" s="27"/>
      <c r="EO35" s="27"/>
      <c r="EP35" s="27"/>
      <c r="EQ35" s="27"/>
      <c r="ER35" s="27"/>
      <c r="ES35" s="27"/>
      <c r="ET35" s="27"/>
      <c r="EU35" s="27"/>
      <c r="EV35" s="27"/>
      <c r="EW35" s="27"/>
      <c r="EX35" s="27"/>
      <c r="EY35" s="27"/>
      <c r="EZ35" s="27"/>
      <c r="FA35" s="27"/>
      <c r="FB35" s="27"/>
      <c r="FC35" s="27"/>
      <c r="FD35" s="27"/>
      <c r="FE35" s="27"/>
      <c r="FF35" s="27"/>
      <c r="FG35" s="27"/>
      <c r="FH35" s="27"/>
      <c r="FI35" s="27"/>
      <c r="FJ35" s="27"/>
      <c r="FK35" s="27"/>
      <c r="FL35" s="27"/>
      <c r="FM35" s="27"/>
      <c r="FN35" s="27"/>
      <c r="FO35" s="27"/>
      <c r="FP35" s="27"/>
      <c r="FQ35" s="27"/>
      <c r="FR35" s="27"/>
      <c r="FS35" s="27"/>
      <c r="FT35" s="27"/>
      <c r="FU35" s="27"/>
      <c r="FV35" s="27"/>
      <c r="FW35" s="27"/>
      <c r="FX35" s="27"/>
      <c r="FY35" s="27"/>
      <c r="FZ35" s="27"/>
      <c r="GA35" s="27"/>
      <c r="GB35" s="27"/>
      <c r="GC35" s="27"/>
      <c r="GD35" s="27"/>
      <c r="GE35" s="27"/>
      <c r="GF35" s="27"/>
      <c r="GG35" s="27"/>
      <c r="GH35" s="27"/>
      <c r="GI35" s="27"/>
      <c r="GJ35" s="27"/>
      <c r="GK35" s="27"/>
      <c r="GL35" s="27"/>
      <c r="GM35" s="27"/>
      <c r="GN35" s="27"/>
      <c r="GO35" s="27"/>
      <c r="GP35" s="27"/>
      <c r="GQ35" s="27"/>
      <c r="GR35" s="27"/>
      <c r="GS35" s="27"/>
      <c r="GT35" s="27"/>
      <c r="GU35" s="27"/>
      <c r="GV35" s="27"/>
      <c r="GW35" s="27"/>
      <c r="GX35" s="27"/>
      <c r="GY35" s="27"/>
      <c r="GZ35" s="27"/>
      <c r="HA35" s="27"/>
      <c r="HB35" s="27"/>
      <c r="HC35" s="27"/>
      <c r="HD35" s="27"/>
      <c r="HE35" s="27"/>
      <c r="HF35" s="27"/>
      <c r="HG35" s="27"/>
      <c r="HH35" s="27"/>
      <c r="HI35" s="27"/>
      <c r="HJ35" s="27"/>
      <c r="HK35" s="27"/>
      <c r="HL35" s="27"/>
      <c r="HM35" s="27"/>
      <c r="HN35" s="27"/>
      <c r="HO35" s="27"/>
      <c r="HP35" s="27"/>
      <c r="HQ35" s="27"/>
      <c r="HR35" s="27"/>
      <c r="HS35" s="27"/>
      <c r="HT35" s="27"/>
      <c r="HU35" s="27"/>
      <c r="HV35" s="27"/>
      <c r="HW35" s="27"/>
      <c r="HX35" s="27"/>
      <c r="HY35" s="27"/>
      <c r="HZ35" s="27"/>
      <c r="IA35" s="27"/>
      <c r="IB35" s="27"/>
      <c r="IC35" s="27"/>
      <c r="ID35" s="27"/>
      <c r="IE35" s="27"/>
      <c r="IF35" s="27"/>
      <c r="IG35" s="27"/>
      <c r="IH35" s="27"/>
      <c r="II35" s="27"/>
      <c r="IJ35" s="27"/>
      <c r="IK35" s="27"/>
      <c r="IL35" s="27"/>
      <c r="IM35" s="27"/>
      <c r="IN35" s="27"/>
      <c r="IO35" s="27"/>
      <c r="IP35" s="27"/>
      <c r="IQ35" s="27"/>
      <c r="IR35" s="27"/>
      <c r="IS35" s="27"/>
    </row>
    <row r="36" spans="1:253" s="43" customFormat="1" ht="18" customHeight="1" x14ac:dyDescent="0.15">
      <c r="A36" s="976" t="s">
        <v>127</v>
      </c>
      <c r="B36" s="177" t="s">
        <v>280</v>
      </c>
      <c r="C36" s="322">
        <v>180</v>
      </c>
      <c r="D36" s="323"/>
      <c r="E36" s="752" t="s">
        <v>280</v>
      </c>
      <c r="F36" s="753"/>
      <c r="G36" s="322">
        <v>140</v>
      </c>
      <c r="H36" s="336"/>
      <c r="I36" s="789" t="s">
        <v>280</v>
      </c>
      <c r="J36" s="699"/>
      <c r="K36" s="700"/>
      <c r="L36" s="883">
        <v>270</v>
      </c>
      <c r="M36" s="884"/>
      <c r="N36" s="323"/>
      <c r="O36" s="51"/>
      <c r="P36" s="206"/>
      <c r="Q36" s="171"/>
      <c r="R36" s="87"/>
      <c r="S36" s="364"/>
      <c r="T36" s="418"/>
      <c r="U36" s="364"/>
      <c r="V36" s="959" t="s">
        <v>491</v>
      </c>
      <c r="W36" s="960"/>
      <c r="X36" s="961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/>
      <c r="DY36" s="27"/>
      <c r="DZ36" s="27"/>
      <c r="EA36" s="27"/>
      <c r="EB36" s="27"/>
      <c r="EC36" s="27"/>
      <c r="ED36" s="27"/>
      <c r="EE36" s="27"/>
      <c r="EF36" s="27"/>
      <c r="EG36" s="27"/>
      <c r="EH36" s="27"/>
      <c r="EI36" s="27"/>
      <c r="EJ36" s="27"/>
      <c r="EK36" s="27"/>
      <c r="EL36" s="27"/>
      <c r="EM36" s="27"/>
      <c r="EN36" s="27"/>
      <c r="EO36" s="27"/>
      <c r="EP36" s="27"/>
      <c r="EQ36" s="27"/>
      <c r="ER36" s="27"/>
      <c r="ES36" s="27"/>
      <c r="ET36" s="27"/>
      <c r="EU36" s="27"/>
      <c r="EV36" s="27"/>
      <c r="EW36" s="27"/>
      <c r="EX36" s="27"/>
      <c r="EY36" s="27"/>
      <c r="EZ36" s="27"/>
      <c r="FA36" s="27"/>
      <c r="FB36" s="27"/>
      <c r="FC36" s="27"/>
      <c r="FD36" s="27"/>
      <c r="FE36" s="27"/>
      <c r="FF36" s="27"/>
      <c r="FG36" s="27"/>
      <c r="FH36" s="27"/>
      <c r="FI36" s="27"/>
      <c r="FJ36" s="27"/>
      <c r="FK36" s="27"/>
      <c r="FL36" s="27"/>
      <c r="FM36" s="27"/>
      <c r="FN36" s="27"/>
      <c r="FO36" s="27"/>
      <c r="FP36" s="27"/>
      <c r="FQ36" s="27"/>
      <c r="FR36" s="27"/>
      <c r="FS36" s="27"/>
      <c r="FT36" s="27"/>
      <c r="FU36" s="27"/>
      <c r="FV36" s="27"/>
      <c r="FW36" s="27"/>
      <c r="FX36" s="27"/>
      <c r="FY36" s="27"/>
      <c r="FZ36" s="27"/>
      <c r="GA36" s="27"/>
      <c r="GB36" s="27"/>
      <c r="GC36" s="27"/>
      <c r="GD36" s="27"/>
      <c r="GE36" s="27"/>
      <c r="GF36" s="27"/>
      <c r="GG36" s="27"/>
      <c r="GH36" s="27"/>
      <c r="GI36" s="27"/>
      <c r="GJ36" s="27"/>
      <c r="GK36" s="27"/>
      <c r="GL36" s="27"/>
      <c r="GM36" s="27"/>
      <c r="GN36" s="27"/>
      <c r="GO36" s="27"/>
      <c r="GP36" s="27"/>
      <c r="GQ36" s="27"/>
      <c r="GR36" s="27"/>
      <c r="GS36" s="27"/>
      <c r="GT36" s="27"/>
      <c r="GU36" s="27"/>
      <c r="GV36" s="27"/>
      <c r="GW36" s="27"/>
      <c r="GX36" s="27"/>
      <c r="GY36" s="27"/>
      <c r="GZ36" s="27"/>
      <c r="HA36" s="27"/>
      <c r="HB36" s="27"/>
      <c r="HC36" s="27"/>
      <c r="HD36" s="27"/>
      <c r="HE36" s="27"/>
      <c r="HF36" s="27"/>
      <c r="HG36" s="27"/>
      <c r="HH36" s="27"/>
      <c r="HI36" s="27"/>
      <c r="HJ36" s="27"/>
      <c r="HK36" s="27"/>
      <c r="HL36" s="27"/>
      <c r="HM36" s="27"/>
      <c r="HN36" s="27"/>
      <c r="HO36" s="27"/>
      <c r="HP36" s="27"/>
      <c r="HQ36" s="27"/>
      <c r="HR36" s="27"/>
      <c r="HS36" s="27"/>
      <c r="HT36" s="27"/>
      <c r="HU36" s="27"/>
      <c r="HV36" s="27"/>
      <c r="HW36" s="27"/>
      <c r="HX36" s="27"/>
      <c r="HY36" s="27"/>
      <c r="HZ36" s="27"/>
      <c r="IA36" s="27"/>
      <c r="IB36" s="27"/>
      <c r="IC36" s="27"/>
      <c r="ID36" s="27"/>
      <c r="IE36" s="27"/>
      <c r="IF36" s="27"/>
      <c r="IG36" s="27"/>
      <c r="IH36" s="27"/>
      <c r="II36" s="27"/>
      <c r="IJ36" s="27"/>
      <c r="IK36" s="27"/>
      <c r="IL36" s="27"/>
      <c r="IM36" s="27"/>
      <c r="IN36" s="27"/>
      <c r="IO36" s="27"/>
      <c r="IP36" s="27"/>
      <c r="IQ36" s="27"/>
      <c r="IR36" s="27"/>
      <c r="IS36" s="27"/>
    </row>
    <row r="37" spans="1:253" s="43" customFormat="1" ht="18" customHeight="1" x14ac:dyDescent="0.15">
      <c r="A37" s="779"/>
      <c r="B37" s="148" t="s">
        <v>349</v>
      </c>
      <c r="C37" s="297">
        <v>230</v>
      </c>
      <c r="D37" s="317"/>
      <c r="E37" s="808" t="s">
        <v>582</v>
      </c>
      <c r="F37" s="745"/>
      <c r="G37" s="297">
        <v>20</v>
      </c>
      <c r="H37" s="332"/>
      <c r="I37" s="665" t="s">
        <v>351</v>
      </c>
      <c r="J37" s="663"/>
      <c r="K37" s="664"/>
      <c r="L37" s="674">
        <v>130</v>
      </c>
      <c r="M37" s="675"/>
      <c r="N37" s="317"/>
      <c r="O37" s="394"/>
      <c r="P37" s="386"/>
      <c r="Q37" s="392"/>
      <c r="R37" s="395"/>
      <c r="S37" s="392"/>
      <c r="T37" s="393"/>
      <c r="U37" s="392"/>
      <c r="V37" s="541" t="s">
        <v>492</v>
      </c>
      <c r="W37" s="322">
        <v>110</v>
      </c>
      <c r="X37" s="542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/>
      <c r="DY37" s="27"/>
      <c r="DZ37" s="27"/>
      <c r="EA37" s="27"/>
      <c r="EB37" s="27"/>
      <c r="EC37" s="27"/>
      <c r="ED37" s="27"/>
      <c r="EE37" s="27"/>
      <c r="EF37" s="27"/>
      <c r="EG37" s="27"/>
      <c r="EH37" s="27"/>
      <c r="EI37" s="27"/>
      <c r="EJ37" s="27"/>
      <c r="EK37" s="27"/>
      <c r="EL37" s="27"/>
      <c r="EM37" s="27"/>
      <c r="EN37" s="27"/>
      <c r="EO37" s="27"/>
      <c r="EP37" s="27"/>
      <c r="EQ37" s="27"/>
      <c r="ER37" s="27"/>
      <c r="ES37" s="27"/>
      <c r="ET37" s="27"/>
      <c r="EU37" s="27"/>
      <c r="EV37" s="27"/>
      <c r="EW37" s="27"/>
      <c r="EX37" s="27"/>
      <c r="EY37" s="27"/>
      <c r="EZ37" s="27"/>
      <c r="FA37" s="27"/>
      <c r="FB37" s="27"/>
      <c r="FC37" s="27"/>
      <c r="FD37" s="27"/>
      <c r="FE37" s="27"/>
      <c r="FF37" s="27"/>
      <c r="FG37" s="27"/>
      <c r="FH37" s="27"/>
      <c r="FI37" s="27"/>
      <c r="FJ37" s="27"/>
      <c r="FK37" s="27"/>
      <c r="FL37" s="27"/>
      <c r="FM37" s="27"/>
      <c r="FN37" s="27"/>
      <c r="FO37" s="27"/>
      <c r="FP37" s="27"/>
      <c r="FQ37" s="27"/>
      <c r="FR37" s="27"/>
      <c r="FS37" s="27"/>
      <c r="FT37" s="27"/>
      <c r="FU37" s="27"/>
      <c r="FV37" s="27"/>
      <c r="FW37" s="27"/>
      <c r="FX37" s="27"/>
      <c r="FY37" s="27"/>
      <c r="FZ37" s="27"/>
      <c r="GA37" s="27"/>
      <c r="GB37" s="27"/>
      <c r="GC37" s="27"/>
      <c r="GD37" s="27"/>
      <c r="GE37" s="27"/>
      <c r="GF37" s="27"/>
      <c r="GG37" s="27"/>
      <c r="GH37" s="27"/>
      <c r="GI37" s="27"/>
      <c r="GJ37" s="27"/>
      <c r="GK37" s="27"/>
      <c r="GL37" s="27"/>
      <c r="GM37" s="27"/>
      <c r="GN37" s="27"/>
      <c r="GO37" s="27"/>
      <c r="GP37" s="27"/>
      <c r="GQ37" s="27"/>
      <c r="GR37" s="27"/>
      <c r="GS37" s="27"/>
      <c r="GT37" s="27"/>
      <c r="GU37" s="27"/>
      <c r="GV37" s="27"/>
      <c r="GW37" s="27"/>
      <c r="GX37" s="27"/>
      <c r="GY37" s="27"/>
      <c r="GZ37" s="27"/>
      <c r="HA37" s="27"/>
      <c r="HB37" s="27"/>
      <c r="HC37" s="27"/>
      <c r="HD37" s="27"/>
      <c r="HE37" s="27"/>
      <c r="HF37" s="27"/>
      <c r="HG37" s="27"/>
      <c r="HH37" s="27"/>
      <c r="HI37" s="27"/>
      <c r="HJ37" s="27"/>
      <c r="HK37" s="27"/>
      <c r="HL37" s="27"/>
      <c r="HM37" s="27"/>
      <c r="HN37" s="27"/>
      <c r="HO37" s="27"/>
      <c r="HP37" s="27"/>
      <c r="HQ37" s="27"/>
      <c r="HR37" s="27"/>
      <c r="HS37" s="27"/>
      <c r="HT37" s="27"/>
      <c r="HU37" s="27"/>
      <c r="HV37" s="27"/>
      <c r="HW37" s="27"/>
      <c r="HX37" s="27"/>
      <c r="HY37" s="27"/>
      <c r="HZ37" s="27"/>
      <c r="IA37" s="27"/>
      <c r="IB37" s="27"/>
      <c r="IC37" s="27"/>
      <c r="ID37" s="27"/>
      <c r="IE37" s="27"/>
      <c r="IF37" s="27"/>
      <c r="IG37" s="27"/>
      <c r="IH37" s="27"/>
      <c r="II37" s="27"/>
      <c r="IJ37" s="27"/>
      <c r="IK37" s="27"/>
      <c r="IL37" s="27"/>
      <c r="IM37" s="27"/>
      <c r="IN37" s="27"/>
      <c r="IO37" s="27"/>
      <c r="IP37" s="27"/>
      <c r="IQ37" s="27"/>
      <c r="IR37" s="27"/>
      <c r="IS37" s="27"/>
    </row>
    <row r="38" spans="1:253" s="43" customFormat="1" ht="18" customHeight="1" x14ac:dyDescent="0.15">
      <c r="A38" s="779"/>
      <c r="B38" s="148"/>
      <c r="C38" s="297"/>
      <c r="D38" s="367"/>
      <c r="E38" s="808" t="s">
        <v>487</v>
      </c>
      <c r="F38" s="745"/>
      <c r="G38" s="297">
        <v>40</v>
      </c>
      <c r="H38" s="332"/>
      <c r="I38" s="662" t="s">
        <v>488</v>
      </c>
      <c r="J38" s="663"/>
      <c r="K38" s="664"/>
      <c r="L38" s="674">
        <v>70</v>
      </c>
      <c r="M38" s="675"/>
      <c r="N38" s="317"/>
      <c r="O38" s="52"/>
      <c r="P38" s="152"/>
      <c r="Q38" s="156"/>
      <c r="R38" s="73"/>
      <c r="S38" s="344"/>
      <c r="T38" s="417"/>
      <c r="U38" s="344"/>
      <c r="V38" s="543" t="s">
        <v>493</v>
      </c>
      <c r="W38" s="297">
        <v>20</v>
      </c>
      <c r="X38" s="544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/>
      <c r="DW38" s="27"/>
      <c r="DX38" s="27"/>
      <c r="DY38" s="27"/>
      <c r="DZ38" s="27"/>
      <c r="EA38" s="27"/>
      <c r="EB38" s="27"/>
      <c r="EC38" s="27"/>
      <c r="ED38" s="27"/>
      <c r="EE38" s="27"/>
      <c r="EF38" s="27"/>
      <c r="EG38" s="27"/>
      <c r="EH38" s="27"/>
      <c r="EI38" s="27"/>
      <c r="EJ38" s="27"/>
      <c r="EK38" s="27"/>
      <c r="EL38" s="27"/>
      <c r="EM38" s="27"/>
      <c r="EN38" s="27"/>
      <c r="EO38" s="27"/>
      <c r="EP38" s="27"/>
      <c r="EQ38" s="27"/>
      <c r="ER38" s="27"/>
      <c r="ES38" s="27"/>
      <c r="ET38" s="27"/>
      <c r="EU38" s="27"/>
      <c r="EV38" s="27"/>
      <c r="EW38" s="27"/>
      <c r="EX38" s="27"/>
      <c r="EY38" s="27"/>
      <c r="EZ38" s="27"/>
      <c r="FA38" s="27"/>
      <c r="FB38" s="27"/>
      <c r="FC38" s="27"/>
      <c r="FD38" s="27"/>
      <c r="FE38" s="27"/>
      <c r="FF38" s="27"/>
      <c r="FG38" s="27"/>
      <c r="FH38" s="27"/>
      <c r="FI38" s="27"/>
      <c r="FJ38" s="27"/>
      <c r="FK38" s="27"/>
      <c r="FL38" s="27"/>
      <c r="FM38" s="27"/>
      <c r="FN38" s="27"/>
      <c r="FO38" s="27"/>
      <c r="FP38" s="27"/>
      <c r="FQ38" s="27"/>
      <c r="FR38" s="27"/>
      <c r="FS38" s="27"/>
      <c r="FT38" s="27"/>
      <c r="FU38" s="27"/>
      <c r="FV38" s="27"/>
      <c r="FW38" s="27"/>
      <c r="FX38" s="27"/>
      <c r="FY38" s="27"/>
      <c r="FZ38" s="27"/>
      <c r="GA38" s="27"/>
      <c r="GB38" s="27"/>
      <c r="GC38" s="27"/>
      <c r="GD38" s="27"/>
      <c r="GE38" s="27"/>
      <c r="GF38" s="27"/>
      <c r="GG38" s="27"/>
      <c r="GH38" s="27"/>
      <c r="GI38" s="27"/>
      <c r="GJ38" s="27"/>
      <c r="GK38" s="27"/>
      <c r="GL38" s="27"/>
      <c r="GM38" s="27"/>
      <c r="GN38" s="27"/>
      <c r="GO38" s="27"/>
      <c r="GP38" s="27"/>
      <c r="GQ38" s="27"/>
      <c r="GR38" s="27"/>
      <c r="GS38" s="27"/>
      <c r="GT38" s="27"/>
      <c r="GU38" s="27"/>
      <c r="GV38" s="27"/>
      <c r="GW38" s="27"/>
      <c r="GX38" s="27"/>
      <c r="GY38" s="27"/>
      <c r="GZ38" s="27"/>
      <c r="HA38" s="27"/>
      <c r="HB38" s="27"/>
      <c r="HC38" s="27"/>
      <c r="HD38" s="27"/>
      <c r="HE38" s="27"/>
      <c r="HF38" s="27"/>
      <c r="HG38" s="27"/>
      <c r="HH38" s="27"/>
      <c r="HI38" s="27"/>
      <c r="HJ38" s="27"/>
      <c r="HK38" s="27"/>
      <c r="HL38" s="27"/>
      <c r="HM38" s="27"/>
      <c r="HN38" s="27"/>
      <c r="HO38" s="27"/>
      <c r="HP38" s="27"/>
      <c r="HQ38" s="27"/>
      <c r="HR38" s="27"/>
      <c r="HS38" s="27"/>
      <c r="HT38" s="27"/>
      <c r="HU38" s="27"/>
      <c r="HV38" s="27"/>
      <c r="HW38" s="27"/>
      <c r="HX38" s="27"/>
      <c r="HY38" s="27"/>
      <c r="HZ38" s="27"/>
      <c r="IA38" s="27"/>
      <c r="IB38" s="27"/>
      <c r="IC38" s="27"/>
      <c r="ID38" s="27"/>
      <c r="IE38" s="27"/>
      <c r="IF38" s="27"/>
      <c r="IG38" s="27"/>
      <c r="IH38" s="27"/>
      <c r="II38" s="27"/>
      <c r="IJ38" s="27"/>
      <c r="IK38" s="27"/>
      <c r="IL38" s="27"/>
      <c r="IM38" s="27"/>
      <c r="IN38" s="27"/>
      <c r="IO38" s="27"/>
      <c r="IP38" s="27"/>
      <c r="IQ38" s="27"/>
      <c r="IR38" s="27"/>
      <c r="IS38" s="27"/>
    </row>
    <row r="39" spans="1:253" s="43" customFormat="1" ht="18" customHeight="1" thickBot="1" x14ac:dyDescent="0.2">
      <c r="A39" s="86" t="s">
        <v>111</v>
      </c>
      <c r="B39" s="149" t="s">
        <v>350</v>
      </c>
      <c r="C39" s="318">
        <v>40</v>
      </c>
      <c r="D39" s="319"/>
      <c r="E39" s="949" t="s">
        <v>436</v>
      </c>
      <c r="F39" s="950"/>
      <c r="G39" s="341">
        <v>90</v>
      </c>
      <c r="H39" s="515"/>
      <c r="I39" s="665" t="s">
        <v>386</v>
      </c>
      <c r="J39" s="663"/>
      <c r="K39" s="664"/>
      <c r="L39" s="885">
        <v>100</v>
      </c>
      <c r="M39" s="886"/>
      <c r="N39" s="319"/>
      <c r="O39" s="50"/>
      <c r="P39" s="153"/>
      <c r="Q39" s="157"/>
      <c r="R39" s="77"/>
      <c r="S39" s="895"/>
      <c r="T39" s="896"/>
      <c r="U39" s="345"/>
      <c r="V39" s="545" t="s">
        <v>494</v>
      </c>
      <c r="W39" s="297">
        <v>100</v>
      </c>
      <c r="X39" s="546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/>
      <c r="DY39" s="27"/>
      <c r="DZ39" s="27"/>
      <c r="EA39" s="27"/>
      <c r="EB39" s="27"/>
      <c r="EC39" s="27"/>
      <c r="ED39" s="27"/>
      <c r="EE39" s="27"/>
      <c r="EF39" s="27"/>
      <c r="EG39" s="27"/>
      <c r="EH39" s="27"/>
      <c r="EI39" s="27"/>
      <c r="EJ39" s="27"/>
      <c r="EK39" s="27"/>
      <c r="EL39" s="27"/>
      <c r="EM39" s="27"/>
      <c r="EN39" s="27"/>
      <c r="EO39" s="27"/>
      <c r="EP39" s="27"/>
      <c r="EQ39" s="27"/>
      <c r="ER39" s="27"/>
      <c r="ES39" s="27"/>
      <c r="ET39" s="27"/>
      <c r="EU39" s="27"/>
      <c r="EV39" s="27"/>
      <c r="EW39" s="27"/>
      <c r="EX39" s="27"/>
      <c r="EY39" s="27"/>
      <c r="EZ39" s="27"/>
      <c r="FA39" s="27"/>
      <c r="FB39" s="27"/>
      <c r="FC39" s="27"/>
      <c r="FD39" s="27"/>
      <c r="FE39" s="27"/>
      <c r="FF39" s="27"/>
      <c r="FG39" s="27"/>
      <c r="FH39" s="27"/>
      <c r="FI39" s="27"/>
      <c r="FJ39" s="27"/>
      <c r="FK39" s="27"/>
      <c r="FL39" s="27"/>
      <c r="FM39" s="27"/>
      <c r="FN39" s="27"/>
      <c r="FO39" s="27"/>
      <c r="FP39" s="27"/>
      <c r="FQ39" s="27"/>
      <c r="FR39" s="27"/>
      <c r="FS39" s="27"/>
      <c r="FT39" s="27"/>
      <c r="FU39" s="27"/>
      <c r="FV39" s="27"/>
      <c r="FW39" s="27"/>
      <c r="FX39" s="27"/>
      <c r="FY39" s="27"/>
      <c r="FZ39" s="27"/>
      <c r="GA39" s="27"/>
      <c r="GB39" s="27"/>
      <c r="GC39" s="27"/>
      <c r="GD39" s="27"/>
      <c r="GE39" s="27"/>
      <c r="GF39" s="27"/>
      <c r="GG39" s="27"/>
      <c r="GH39" s="27"/>
      <c r="GI39" s="27"/>
      <c r="GJ39" s="27"/>
      <c r="GK39" s="27"/>
      <c r="GL39" s="27"/>
      <c r="GM39" s="27"/>
      <c r="GN39" s="27"/>
      <c r="GO39" s="27"/>
      <c r="GP39" s="27"/>
      <c r="GQ39" s="27"/>
      <c r="GR39" s="27"/>
      <c r="GS39" s="27"/>
      <c r="GT39" s="27"/>
      <c r="GU39" s="27"/>
      <c r="GV39" s="27"/>
      <c r="GW39" s="27"/>
      <c r="GX39" s="27"/>
      <c r="GY39" s="27"/>
      <c r="GZ39" s="27"/>
      <c r="HA39" s="27"/>
      <c r="HB39" s="27"/>
      <c r="HC39" s="27"/>
      <c r="HD39" s="27"/>
      <c r="HE39" s="27"/>
      <c r="HF39" s="27"/>
      <c r="HG39" s="27"/>
      <c r="HH39" s="27"/>
      <c r="HI39" s="27"/>
      <c r="HJ39" s="27"/>
      <c r="HK39" s="27"/>
      <c r="HL39" s="27"/>
      <c r="HM39" s="27"/>
      <c r="HN39" s="27"/>
      <c r="HO39" s="27"/>
      <c r="HP39" s="27"/>
      <c r="HQ39" s="27"/>
      <c r="HR39" s="27"/>
      <c r="HS39" s="27"/>
      <c r="HT39" s="27"/>
      <c r="HU39" s="27"/>
      <c r="HV39" s="27"/>
      <c r="HW39" s="27"/>
      <c r="HX39" s="27"/>
      <c r="HY39" s="27"/>
      <c r="HZ39" s="27"/>
      <c r="IA39" s="27"/>
      <c r="IB39" s="27"/>
      <c r="IC39" s="27"/>
      <c r="ID39" s="27"/>
      <c r="IE39" s="27"/>
      <c r="IF39" s="27"/>
      <c r="IG39" s="27"/>
      <c r="IH39" s="27"/>
      <c r="II39" s="27"/>
      <c r="IJ39" s="27"/>
      <c r="IK39" s="27"/>
      <c r="IL39" s="27"/>
      <c r="IM39" s="27"/>
      <c r="IN39" s="27"/>
      <c r="IO39" s="27"/>
      <c r="IP39" s="27"/>
      <c r="IQ39" s="27"/>
      <c r="IR39" s="27"/>
      <c r="IS39" s="27"/>
    </row>
    <row r="40" spans="1:253" s="208" customFormat="1" ht="18" customHeight="1" thickTop="1" thickBot="1" x14ac:dyDescent="0.2">
      <c r="A40" s="457">
        <f>SUM(C40+G40+L40+P40+W40)</f>
        <v>1540</v>
      </c>
      <c r="B40" s="458" t="s">
        <v>9</v>
      </c>
      <c r="C40" s="465">
        <f>SUM(C36:C39)</f>
        <v>450</v>
      </c>
      <c r="D40" s="453">
        <f>SUM(D36:D39)</f>
        <v>0</v>
      </c>
      <c r="E40" s="933" t="s">
        <v>9</v>
      </c>
      <c r="F40" s="934"/>
      <c r="G40" s="459">
        <f>SUM(G36:G39)</f>
        <v>290</v>
      </c>
      <c r="H40" s="507">
        <f>SUM(H36:H39)</f>
        <v>0</v>
      </c>
      <c r="I40" s="932" t="s">
        <v>9</v>
      </c>
      <c r="J40" s="933"/>
      <c r="K40" s="934"/>
      <c r="L40" s="911">
        <f>SUM(L36:M39)</f>
        <v>570</v>
      </c>
      <c r="M40" s="912"/>
      <c r="N40" s="453">
        <f>SUM(N36:N39)</f>
        <v>0</v>
      </c>
      <c r="O40" s="466"/>
      <c r="P40" s="459"/>
      <c r="Q40" s="467"/>
      <c r="R40" s="463"/>
      <c r="S40" s="911"/>
      <c r="T40" s="912"/>
      <c r="U40" s="540"/>
      <c r="V40" s="547" t="s">
        <v>9</v>
      </c>
      <c r="W40" s="548">
        <f>SUM(W37:W39)</f>
        <v>230</v>
      </c>
      <c r="X40" s="549">
        <f>SUM(X37:X39)</f>
        <v>0</v>
      </c>
      <c r="Y40" s="164"/>
      <c r="Z40" s="164"/>
      <c r="AA40" s="164"/>
      <c r="AB40" s="164"/>
      <c r="AC40" s="164"/>
      <c r="AD40" s="164"/>
      <c r="AE40" s="164"/>
      <c r="AF40" s="164"/>
      <c r="AG40" s="164"/>
      <c r="AH40" s="164"/>
      <c r="AI40" s="164"/>
      <c r="AJ40" s="164"/>
      <c r="AK40" s="164"/>
      <c r="AL40" s="164"/>
      <c r="AM40" s="164"/>
      <c r="AN40" s="164"/>
      <c r="AO40" s="164"/>
      <c r="AP40" s="164"/>
      <c r="AQ40" s="164"/>
      <c r="AR40" s="164"/>
      <c r="AS40" s="164"/>
      <c r="AT40" s="164"/>
      <c r="AU40" s="164"/>
      <c r="AV40" s="164"/>
      <c r="AW40" s="164"/>
      <c r="AX40" s="164"/>
      <c r="AY40" s="164"/>
      <c r="AZ40" s="164"/>
      <c r="BA40" s="164"/>
      <c r="BB40" s="164"/>
      <c r="BC40" s="164"/>
      <c r="BD40" s="164"/>
      <c r="BE40" s="164"/>
      <c r="BF40" s="164"/>
      <c r="BG40" s="164"/>
      <c r="BH40" s="164"/>
      <c r="BI40" s="164"/>
      <c r="BJ40" s="164"/>
      <c r="BK40" s="164"/>
      <c r="BL40" s="164"/>
      <c r="BM40" s="164"/>
      <c r="BN40" s="164"/>
      <c r="BO40" s="164"/>
      <c r="BP40" s="164"/>
      <c r="BQ40" s="164"/>
      <c r="BR40" s="164"/>
      <c r="BS40" s="164"/>
      <c r="BT40" s="164"/>
      <c r="BU40" s="164"/>
      <c r="BV40" s="164"/>
      <c r="BW40" s="164"/>
      <c r="BX40" s="164"/>
      <c r="BY40" s="164"/>
      <c r="BZ40" s="164"/>
      <c r="CA40" s="164"/>
      <c r="CB40" s="164"/>
      <c r="CC40" s="164"/>
      <c r="CD40" s="164"/>
      <c r="CE40" s="164"/>
      <c r="CF40" s="164"/>
      <c r="CG40" s="164"/>
      <c r="CH40" s="164"/>
      <c r="CI40" s="164"/>
      <c r="CJ40" s="164"/>
      <c r="CK40" s="164"/>
      <c r="CL40" s="164"/>
      <c r="CM40" s="164"/>
      <c r="CN40" s="164"/>
      <c r="CO40" s="164"/>
      <c r="CP40" s="164"/>
      <c r="CQ40" s="164"/>
      <c r="CR40" s="164"/>
      <c r="CS40" s="164"/>
      <c r="CT40" s="164"/>
      <c r="CU40" s="164"/>
      <c r="CV40" s="164"/>
      <c r="CW40" s="164"/>
      <c r="CX40" s="164"/>
      <c r="CY40" s="164"/>
      <c r="CZ40" s="164"/>
      <c r="DA40" s="164"/>
      <c r="DB40" s="164"/>
      <c r="DC40" s="164"/>
      <c r="DD40" s="164"/>
      <c r="DE40" s="164"/>
      <c r="DF40" s="164"/>
      <c r="DG40" s="164"/>
      <c r="DH40" s="164"/>
      <c r="DI40" s="164"/>
      <c r="DJ40" s="164"/>
      <c r="DK40" s="164"/>
      <c r="DL40" s="164"/>
      <c r="DM40" s="164"/>
      <c r="DN40" s="164"/>
      <c r="DO40" s="164"/>
      <c r="DP40" s="164"/>
      <c r="DQ40" s="164"/>
      <c r="DR40" s="164"/>
      <c r="DS40" s="164"/>
      <c r="DT40" s="164"/>
      <c r="DU40" s="164"/>
      <c r="DV40" s="164"/>
      <c r="DW40" s="164"/>
      <c r="DX40" s="164"/>
      <c r="DY40" s="164"/>
      <c r="DZ40" s="164"/>
      <c r="EA40" s="164"/>
      <c r="EB40" s="164"/>
      <c r="EC40" s="164"/>
      <c r="ED40" s="164"/>
      <c r="EE40" s="164"/>
      <c r="EF40" s="164"/>
      <c r="EG40" s="164"/>
      <c r="EH40" s="164"/>
      <c r="EI40" s="164"/>
      <c r="EJ40" s="164"/>
      <c r="EK40" s="164"/>
      <c r="EL40" s="164"/>
      <c r="EM40" s="164"/>
      <c r="EN40" s="164"/>
      <c r="EO40" s="164"/>
      <c r="EP40" s="164"/>
      <c r="EQ40" s="164"/>
      <c r="ER40" s="164"/>
      <c r="ES40" s="164"/>
      <c r="ET40" s="164"/>
      <c r="EU40" s="164"/>
      <c r="EV40" s="164"/>
      <c r="EW40" s="164"/>
      <c r="EX40" s="164"/>
      <c r="EY40" s="164"/>
      <c r="EZ40" s="164"/>
      <c r="FA40" s="164"/>
      <c r="FB40" s="164"/>
      <c r="FC40" s="164"/>
      <c r="FD40" s="164"/>
      <c r="FE40" s="164"/>
      <c r="FF40" s="164"/>
      <c r="FG40" s="164"/>
      <c r="FH40" s="164"/>
      <c r="FI40" s="164"/>
      <c r="FJ40" s="164"/>
      <c r="FK40" s="164"/>
      <c r="FL40" s="164"/>
      <c r="FM40" s="164"/>
      <c r="FN40" s="164"/>
      <c r="FO40" s="164"/>
      <c r="FP40" s="164"/>
      <c r="FQ40" s="164"/>
      <c r="FR40" s="164"/>
      <c r="FS40" s="164"/>
      <c r="FT40" s="164"/>
      <c r="FU40" s="164"/>
      <c r="FV40" s="164"/>
      <c r="FW40" s="164"/>
      <c r="FX40" s="164"/>
      <c r="FY40" s="164"/>
      <c r="FZ40" s="164"/>
      <c r="GA40" s="164"/>
      <c r="GB40" s="164"/>
      <c r="GC40" s="164"/>
      <c r="GD40" s="164"/>
      <c r="GE40" s="164"/>
      <c r="GF40" s="164"/>
      <c r="GG40" s="164"/>
      <c r="GH40" s="164"/>
      <c r="GI40" s="164"/>
      <c r="GJ40" s="164"/>
      <c r="GK40" s="164"/>
      <c r="GL40" s="164"/>
      <c r="GM40" s="164"/>
      <c r="GN40" s="164"/>
      <c r="GO40" s="164"/>
      <c r="GP40" s="164"/>
      <c r="GQ40" s="164"/>
      <c r="GR40" s="164"/>
      <c r="GS40" s="164"/>
      <c r="GT40" s="164"/>
      <c r="GU40" s="164"/>
      <c r="GV40" s="164"/>
      <c r="GW40" s="164"/>
      <c r="GX40" s="164"/>
      <c r="GY40" s="164"/>
      <c r="GZ40" s="164"/>
      <c r="HA40" s="164"/>
      <c r="HB40" s="164"/>
      <c r="HC40" s="164"/>
      <c r="HD40" s="164"/>
      <c r="HE40" s="164"/>
      <c r="HF40" s="164"/>
      <c r="HG40" s="164"/>
      <c r="HH40" s="164"/>
      <c r="HI40" s="164"/>
      <c r="HJ40" s="164"/>
      <c r="HK40" s="164"/>
      <c r="HL40" s="164"/>
      <c r="HM40" s="164"/>
      <c r="HN40" s="164"/>
      <c r="HO40" s="164"/>
      <c r="HP40" s="164"/>
      <c r="HQ40" s="164"/>
      <c r="HR40" s="164"/>
      <c r="HS40" s="164"/>
      <c r="HT40" s="164"/>
      <c r="HU40" s="164"/>
      <c r="HV40" s="164"/>
      <c r="HW40" s="164"/>
      <c r="HX40" s="164"/>
      <c r="HY40" s="164"/>
      <c r="HZ40" s="164"/>
      <c r="IA40" s="164"/>
      <c r="IB40" s="164"/>
      <c r="IC40" s="164"/>
      <c r="ID40" s="164"/>
      <c r="IE40" s="164"/>
      <c r="IF40" s="164"/>
      <c r="IG40" s="164"/>
      <c r="IH40" s="164"/>
      <c r="II40" s="164"/>
      <c r="IJ40" s="164"/>
      <c r="IK40" s="164"/>
      <c r="IL40" s="164"/>
      <c r="IM40" s="164"/>
      <c r="IN40" s="164"/>
      <c r="IO40" s="164"/>
      <c r="IP40" s="164"/>
      <c r="IQ40" s="164"/>
      <c r="IR40" s="164"/>
      <c r="IS40" s="164"/>
    </row>
    <row r="41" spans="1:253" s="43" customFormat="1" ht="18" customHeight="1" x14ac:dyDescent="0.15">
      <c r="A41" s="105"/>
      <c r="B41" s="106"/>
      <c r="C41" s="369"/>
      <c r="D41" s="370"/>
      <c r="E41" s="107"/>
      <c r="F41" s="108"/>
      <c r="G41" s="369"/>
      <c r="H41" s="372"/>
      <c r="I41" s="109"/>
      <c r="J41" s="107"/>
      <c r="K41" s="108"/>
      <c r="L41" s="375"/>
      <c r="M41" s="376"/>
      <c r="N41" s="370"/>
      <c r="O41" s="110"/>
      <c r="P41" s="369"/>
      <c r="Q41" s="375"/>
      <c r="R41" s="111"/>
      <c r="S41" s="375"/>
      <c r="T41" s="376"/>
      <c r="U41" s="383"/>
      <c r="V41" s="394"/>
      <c r="W41" s="386"/>
      <c r="X41" s="392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/>
      <c r="DO41" s="27"/>
      <c r="DP41" s="27"/>
      <c r="DQ41" s="27"/>
      <c r="DR41" s="27"/>
      <c r="DS41" s="27"/>
      <c r="DT41" s="27"/>
      <c r="DU41" s="27"/>
      <c r="DV41" s="27"/>
      <c r="DW41" s="27"/>
      <c r="DX41" s="27"/>
      <c r="DY41" s="27"/>
      <c r="DZ41" s="27"/>
      <c r="EA41" s="27"/>
      <c r="EB41" s="27"/>
      <c r="EC41" s="27"/>
      <c r="ED41" s="27"/>
      <c r="EE41" s="27"/>
      <c r="EF41" s="27"/>
      <c r="EG41" s="27"/>
      <c r="EH41" s="27"/>
      <c r="EI41" s="27"/>
      <c r="EJ41" s="27"/>
      <c r="EK41" s="27"/>
      <c r="EL41" s="27"/>
      <c r="EM41" s="27"/>
      <c r="EN41" s="27"/>
      <c r="EO41" s="27"/>
      <c r="EP41" s="27"/>
      <c r="EQ41" s="27"/>
      <c r="ER41" s="27"/>
      <c r="ES41" s="27"/>
      <c r="ET41" s="27"/>
      <c r="EU41" s="27"/>
      <c r="EV41" s="27"/>
      <c r="EW41" s="27"/>
      <c r="EX41" s="27"/>
      <c r="EY41" s="27"/>
      <c r="EZ41" s="27"/>
      <c r="FA41" s="27"/>
      <c r="FB41" s="27"/>
      <c r="FC41" s="27"/>
      <c r="FD41" s="27"/>
      <c r="FE41" s="27"/>
      <c r="FF41" s="27"/>
      <c r="FG41" s="27"/>
      <c r="FH41" s="27"/>
      <c r="FI41" s="27"/>
      <c r="FJ41" s="27"/>
      <c r="FK41" s="27"/>
      <c r="FL41" s="27"/>
      <c r="FM41" s="27"/>
      <c r="FN41" s="27"/>
      <c r="FO41" s="27"/>
      <c r="FP41" s="27"/>
      <c r="FQ41" s="27"/>
      <c r="FR41" s="27"/>
      <c r="FS41" s="27"/>
      <c r="FT41" s="27"/>
      <c r="FU41" s="27"/>
      <c r="FV41" s="27"/>
      <c r="FW41" s="27"/>
      <c r="FX41" s="27"/>
      <c r="FY41" s="27"/>
      <c r="FZ41" s="27"/>
      <c r="GA41" s="27"/>
      <c r="GB41" s="27"/>
      <c r="GC41" s="27"/>
      <c r="GD41" s="27"/>
      <c r="GE41" s="27"/>
      <c r="GF41" s="27"/>
      <c r="GG41" s="27"/>
      <c r="GH41" s="27"/>
      <c r="GI41" s="27"/>
      <c r="GJ41" s="27"/>
      <c r="GK41" s="27"/>
      <c r="GL41" s="27"/>
      <c r="GM41" s="27"/>
      <c r="GN41" s="27"/>
      <c r="GO41" s="27"/>
      <c r="GP41" s="27"/>
      <c r="GQ41" s="27"/>
      <c r="GR41" s="27"/>
      <c r="GS41" s="27"/>
      <c r="GT41" s="27"/>
      <c r="GU41" s="27"/>
      <c r="GV41" s="27"/>
      <c r="GW41" s="27"/>
      <c r="GX41" s="27"/>
      <c r="GY41" s="27"/>
      <c r="GZ41" s="27"/>
      <c r="HA41" s="27"/>
      <c r="HB41" s="27"/>
      <c r="HC41" s="27"/>
      <c r="HD41" s="27"/>
      <c r="HE41" s="27"/>
      <c r="HF41" s="27"/>
      <c r="HG41" s="27"/>
      <c r="HH41" s="27"/>
      <c r="HI41" s="27"/>
      <c r="HJ41" s="27"/>
      <c r="HK41" s="27"/>
      <c r="HL41" s="27"/>
      <c r="HM41" s="27"/>
      <c r="HN41" s="27"/>
      <c r="HO41" s="27"/>
      <c r="HP41" s="27"/>
      <c r="HQ41" s="27"/>
      <c r="HR41" s="27"/>
      <c r="HS41" s="27"/>
      <c r="HT41" s="27"/>
      <c r="HU41" s="27"/>
      <c r="HV41" s="27"/>
      <c r="HW41" s="27"/>
      <c r="HX41" s="27"/>
      <c r="HY41" s="27"/>
      <c r="HZ41" s="27"/>
      <c r="IA41" s="27"/>
      <c r="IB41" s="27"/>
      <c r="IC41" s="27"/>
      <c r="ID41" s="27"/>
      <c r="IE41" s="27"/>
      <c r="IF41" s="27"/>
      <c r="IG41" s="27"/>
      <c r="IH41" s="27"/>
      <c r="II41" s="27"/>
      <c r="IJ41" s="27"/>
      <c r="IK41" s="27"/>
      <c r="IL41" s="27"/>
      <c r="IM41" s="27"/>
      <c r="IN41" s="27"/>
      <c r="IO41" s="27"/>
      <c r="IP41" s="27"/>
      <c r="IQ41" s="27"/>
      <c r="IR41" s="27"/>
      <c r="IS41" s="27"/>
    </row>
    <row r="42" spans="1:253" s="43" customFormat="1" ht="18" customHeight="1" x14ac:dyDescent="0.15">
      <c r="A42" s="384"/>
      <c r="B42" s="385"/>
      <c r="C42" s="386"/>
      <c r="D42" s="387"/>
      <c r="E42" s="388"/>
      <c r="F42" s="389"/>
      <c r="G42" s="386"/>
      <c r="H42" s="390"/>
      <c r="I42" s="391"/>
      <c r="J42" s="388"/>
      <c r="K42" s="389"/>
      <c r="L42" s="392"/>
      <c r="M42" s="393"/>
      <c r="N42" s="387"/>
      <c r="O42" s="394"/>
      <c r="P42" s="386"/>
      <c r="Q42" s="392"/>
      <c r="R42" s="395"/>
      <c r="S42" s="392"/>
      <c r="T42" s="393"/>
      <c r="U42" s="396"/>
      <c r="V42" s="394"/>
      <c r="W42" s="386"/>
      <c r="X42" s="392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/>
      <c r="BW42" s="27"/>
      <c r="BX42" s="27"/>
      <c r="BY42" s="27"/>
      <c r="BZ42" s="27"/>
      <c r="CA42" s="27"/>
      <c r="CB42" s="27"/>
      <c r="CC42" s="27"/>
      <c r="CD42" s="27"/>
      <c r="CE42" s="27"/>
      <c r="CF42" s="27"/>
      <c r="CG42" s="27"/>
      <c r="CH42" s="27"/>
      <c r="CI42" s="27"/>
      <c r="CJ42" s="27"/>
      <c r="CK42" s="27"/>
      <c r="CL42" s="27"/>
      <c r="CM42" s="27"/>
      <c r="CN42" s="27"/>
      <c r="CO42" s="27"/>
      <c r="CP42" s="27"/>
      <c r="CQ42" s="27"/>
      <c r="CR42" s="27"/>
      <c r="CS42" s="27"/>
      <c r="CT42" s="27"/>
      <c r="CU42" s="27"/>
      <c r="CV42" s="27"/>
      <c r="CW42" s="27"/>
      <c r="CX42" s="27"/>
      <c r="CY42" s="27"/>
      <c r="CZ42" s="27"/>
      <c r="DA42" s="27"/>
      <c r="DB42" s="27"/>
      <c r="DC42" s="27"/>
      <c r="DD42" s="27"/>
      <c r="DE42" s="27"/>
      <c r="DF42" s="27"/>
      <c r="DG42" s="27"/>
      <c r="DH42" s="27"/>
      <c r="DI42" s="27"/>
      <c r="DJ42" s="27"/>
      <c r="DK42" s="27"/>
      <c r="DL42" s="27"/>
      <c r="DM42" s="27"/>
      <c r="DN42" s="27"/>
      <c r="DO42" s="27"/>
      <c r="DP42" s="27"/>
      <c r="DQ42" s="27"/>
      <c r="DR42" s="27"/>
      <c r="DS42" s="27"/>
      <c r="DT42" s="27"/>
      <c r="DU42" s="27"/>
      <c r="DV42" s="27"/>
      <c r="DW42" s="27"/>
      <c r="DX42" s="27"/>
      <c r="DY42" s="27"/>
      <c r="DZ42" s="27"/>
      <c r="EA42" s="27"/>
      <c r="EB42" s="27"/>
      <c r="EC42" s="27"/>
      <c r="ED42" s="27"/>
      <c r="EE42" s="27"/>
      <c r="EF42" s="27"/>
      <c r="EG42" s="27"/>
      <c r="EH42" s="27"/>
      <c r="EI42" s="27"/>
      <c r="EJ42" s="27"/>
      <c r="EK42" s="27"/>
      <c r="EL42" s="27"/>
      <c r="EM42" s="27"/>
      <c r="EN42" s="27"/>
      <c r="EO42" s="27"/>
      <c r="EP42" s="27"/>
      <c r="EQ42" s="27"/>
      <c r="ER42" s="27"/>
      <c r="ES42" s="27"/>
      <c r="ET42" s="27"/>
      <c r="EU42" s="27"/>
      <c r="EV42" s="27"/>
      <c r="EW42" s="27"/>
      <c r="EX42" s="27"/>
      <c r="EY42" s="27"/>
      <c r="EZ42" s="27"/>
      <c r="FA42" s="27"/>
      <c r="FB42" s="27"/>
      <c r="FC42" s="27"/>
      <c r="FD42" s="27"/>
      <c r="FE42" s="27"/>
      <c r="FF42" s="27"/>
      <c r="FG42" s="27"/>
      <c r="FH42" s="27"/>
      <c r="FI42" s="27"/>
      <c r="FJ42" s="27"/>
      <c r="FK42" s="27"/>
      <c r="FL42" s="27"/>
      <c r="FM42" s="27"/>
      <c r="FN42" s="27"/>
      <c r="FO42" s="27"/>
      <c r="FP42" s="27"/>
      <c r="FQ42" s="27"/>
      <c r="FR42" s="27"/>
      <c r="FS42" s="27"/>
      <c r="FT42" s="27"/>
      <c r="FU42" s="27"/>
      <c r="FV42" s="27"/>
      <c r="FW42" s="27"/>
      <c r="FX42" s="27"/>
      <c r="FY42" s="27"/>
      <c r="FZ42" s="27"/>
      <c r="GA42" s="27"/>
      <c r="GB42" s="27"/>
      <c r="GC42" s="27"/>
      <c r="GD42" s="27"/>
      <c r="GE42" s="27"/>
      <c r="GF42" s="27"/>
      <c r="GG42" s="27"/>
      <c r="GH42" s="27"/>
      <c r="GI42" s="27"/>
      <c r="GJ42" s="27"/>
      <c r="GK42" s="27"/>
      <c r="GL42" s="27"/>
      <c r="GM42" s="27"/>
      <c r="GN42" s="27"/>
      <c r="GO42" s="27"/>
      <c r="GP42" s="27"/>
      <c r="GQ42" s="27"/>
      <c r="GR42" s="27"/>
      <c r="GS42" s="27"/>
      <c r="GT42" s="27"/>
      <c r="GU42" s="27"/>
      <c r="GV42" s="27"/>
      <c r="GW42" s="27"/>
      <c r="GX42" s="27"/>
      <c r="GY42" s="27"/>
      <c r="GZ42" s="27"/>
      <c r="HA42" s="27"/>
      <c r="HB42" s="27"/>
      <c r="HC42" s="27"/>
      <c r="HD42" s="27"/>
      <c r="HE42" s="27"/>
      <c r="HF42" s="27"/>
      <c r="HG42" s="27"/>
      <c r="HH42" s="27"/>
      <c r="HI42" s="27"/>
      <c r="HJ42" s="27"/>
      <c r="HK42" s="27"/>
      <c r="HL42" s="27"/>
      <c r="HM42" s="27"/>
      <c r="HN42" s="27"/>
      <c r="HO42" s="27"/>
      <c r="HP42" s="27"/>
      <c r="HQ42" s="27"/>
      <c r="HR42" s="27"/>
      <c r="HS42" s="27"/>
      <c r="HT42" s="27"/>
      <c r="HU42" s="27"/>
      <c r="HV42" s="27"/>
      <c r="HW42" s="27"/>
      <c r="HX42" s="27"/>
      <c r="HY42" s="27"/>
      <c r="HZ42" s="27"/>
      <c r="IA42" s="27"/>
      <c r="IB42" s="27"/>
      <c r="IC42" s="27"/>
      <c r="ID42" s="27"/>
      <c r="IE42" s="27"/>
      <c r="IF42" s="27"/>
      <c r="IG42" s="27"/>
      <c r="IH42" s="27"/>
      <c r="II42" s="27"/>
      <c r="IJ42" s="27"/>
      <c r="IK42" s="27"/>
      <c r="IL42" s="27"/>
      <c r="IM42" s="27"/>
      <c r="IN42" s="27"/>
      <c r="IO42" s="27"/>
      <c r="IP42" s="27"/>
      <c r="IQ42" s="27"/>
      <c r="IR42" s="27"/>
      <c r="IS42" s="27"/>
    </row>
    <row r="43" spans="1:253" ht="18" customHeight="1" x14ac:dyDescent="0.15">
      <c r="A43" s="99" t="s">
        <v>20</v>
      </c>
      <c r="B43" s="65"/>
      <c r="C43" s="300"/>
      <c r="D43" s="362"/>
      <c r="E43" s="944"/>
      <c r="F43" s="945"/>
      <c r="G43" s="300"/>
      <c r="H43" s="339"/>
      <c r="I43" s="943"/>
      <c r="J43" s="944"/>
      <c r="K43" s="945"/>
      <c r="L43" s="898"/>
      <c r="M43" s="899"/>
      <c r="N43" s="362"/>
      <c r="O43" s="66"/>
      <c r="P43" s="300"/>
      <c r="Q43" s="301"/>
      <c r="R43" s="65"/>
      <c r="S43" s="898"/>
      <c r="T43" s="899"/>
      <c r="U43" s="362"/>
      <c r="V43" s="66"/>
      <c r="W43" s="300"/>
      <c r="X43" s="301"/>
    </row>
    <row r="44" spans="1:253" s="164" customFormat="1" ht="18" customHeight="1" x14ac:dyDescent="0.15">
      <c r="A44" s="191">
        <f>SUM(C44+G44+L44+P44+S44+W44)</f>
        <v>34330</v>
      </c>
      <c r="B44" s="216" t="s">
        <v>9</v>
      </c>
      <c r="C44" s="328">
        <f>SUM(C17,C32,C40)</f>
        <v>16970</v>
      </c>
      <c r="D44" s="371">
        <f>SUM(D17,D32,D40)</f>
        <v>0</v>
      </c>
      <c r="E44" s="947" t="s">
        <v>9</v>
      </c>
      <c r="F44" s="948"/>
      <c r="G44" s="328">
        <f>SUM(G17,G32,G40)</f>
        <v>7470</v>
      </c>
      <c r="H44" s="373">
        <f>SUM(H17,H32,H40)</f>
        <v>0</v>
      </c>
      <c r="I44" s="946" t="s">
        <v>9</v>
      </c>
      <c r="J44" s="947"/>
      <c r="K44" s="948"/>
      <c r="L44" s="887">
        <f>SUM(L17,L32,L40)</f>
        <v>6600</v>
      </c>
      <c r="M44" s="888"/>
      <c r="N44" s="377">
        <f>SUM(N17,N32,N40)</f>
        <v>0</v>
      </c>
      <c r="O44" s="217" t="s">
        <v>9</v>
      </c>
      <c r="P44" s="328">
        <f>SUM(P17,P32)</f>
        <v>1610</v>
      </c>
      <c r="Q44" s="373">
        <f>SUM(Q17,Q32)</f>
        <v>0</v>
      </c>
      <c r="R44" s="216" t="s">
        <v>9</v>
      </c>
      <c r="S44" s="887">
        <f>SUM(S17,S40)</f>
        <v>370</v>
      </c>
      <c r="T44" s="888"/>
      <c r="U44" s="377">
        <f>SUM(U17)</f>
        <v>0</v>
      </c>
      <c r="V44" s="217" t="s">
        <v>9</v>
      </c>
      <c r="W44" s="328">
        <f>SUM(W17,W32)</f>
        <v>1310</v>
      </c>
      <c r="X44" s="373">
        <f>SUM(X17,X32)</f>
        <v>0</v>
      </c>
    </row>
    <row r="45" spans="1:253" s="164" customFormat="1" ht="18" customHeight="1" x14ac:dyDescent="0.15">
      <c r="A45" s="212" t="s">
        <v>63</v>
      </c>
      <c r="B45" s="213"/>
      <c r="C45" s="181"/>
      <c r="D45" s="205"/>
      <c r="E45" s="951"/>
      <c r="F45" s="952"/>
      <c r="G45" s="181"/>
      <c r="H45" s="511"/>
      <c r="I45" s="940"/>
      <c r="J45" s="941"/>
      <c r="K45" s="942"/>
      <c r="L45" s="965"/>
      <c r="M45" s="952"/>
      <c r="N45" s="205"/>
      <c r="O45" s="214"/>
      <c r="P45" s="154"/>
      <c r="Q45" s="158"/>
      <c r="R45" s="215"/>
      <c r="S45" s="965"/>
      <c r="T45" s="952"/>
      <c r="U45" s="205"/>
      <c r="V45" s="214"/>
      <c r="W45" s="300"/>
      <c r="X45" s="301"/>
    </row>
    <row r="46" spans="1:253" ht="32.25" customHeight="1" x14ac:dyDescent="0.15">
      <c r="A46" s="468">
        <f>SUM(B46:X46,W40)</f>
        <v>272770</v>
      </c>
      <c r="B46" s="990">
        <f>松山市!C44+中予地区!C45+南予地区①!C46+南予地区②!C48+東予地区①!C44+東予地区②!C44</f>
        <v>164070</v>
      </c>
      <c r="C46" s="991"/>
      <c r="D46" s="992"/>
      <c r="E46" s="987">
        <f>松山市!G44+中予地区!G45+南予地区①!G46+南予地区②!G48+東予地区①!G44+東予地区②!G44</f>
        <v>43610</v>
      </c>
      <c r="F46" s="988"/>
      <c r="G46" s="988"/>
      <c r="H46" s="988"/>
      <c r="I46" s="993">
        <f>松山市!L44+中予地区!L45+南予地区①!L46+南予地区②!L48+東予地区①!L44+東予地区②!L44</f>
        <v>42270</v>
      </c>
      <c r="J46" s="994"/>
      <c r="K46" s="994"/>
      <c r="L46" s="994"/>
      <c r="M46" s="994"/>
      <c r="N46" s="995"/>
      <c r="O46" s="962">
        <f>松山市!P44+中予地区!P45+南予地区①!P46+南予地区②!P48+東予地区①!P44+東予地区②!P44</f>
        <v>8960</v>
      </c>
      <c r="P46" s="963"/>
      <c r="Q46" s="964"/>
      <c r="R46" s="984">
        <f>松山市!S44+中予地区!S45+南予地区①!S46+南予地区②!S48+東予地区①!S44+東予地区②!S44</f>
        <v>3680</v>
      </c>
      <c r="S46" s="985"/>
      <c r="T46" s="985"/>
      <c r="U46" s="986"/>
      <c r="V46" s="977">
        <f>松山市!W44+中予地区!W45+南予地区①!W46+南予地区②!W48+東予地区①!W44+東予地区②!W44</f>
        <v>9950</v>
      </c>
      <c r="W46" s="978"/>
      <c r="X46" s="978"/>
    </row>
    <row r="47" spans="1:253" ht="15" customHeight="1" x14ac:dyDescent="0.15">
      <c r="B47" s="218"/>
      <c r="C47" s="218"/>
      <c r="D47" s="218"/>
      <c r="E47" s="218"/>
      <c r="F47" s="218"/>
      <c r="G47" s="218"/>
      <c r="H47" s="218"/>
      <c r="I47" s="218"/>
      <c r="J47" s="218"/>
      <c r="K47" s="218"/>
      <c r="L47" s="218"/>
      <c r="M47" s="218"/>
      <c r="N47" s="218"/>
      <c r="O47" s="218"/>
      <c r="P47" s="218"/>
      <c r="Q47" s="218"/>
      <c r="R47" s="218"/>
      <c r="S47" s="218"/>
      <c r="T47" s="218"/>
      <c r="U47" s="218"/>
      <c r="V47" s="218"/>
      <c r="W47" s="676" t="str">
        <f>市郡別!P42</f>
        <v>2025年10月現在②</v>
      </c>
      <c r="X47" s="677"/>
    </row>
    <row r="48" spans="1:253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</sheetData>
  <sheetProtection algorithmName="SHA-512" hashValue="SQJe83aAcCywsU3Fni6iNeKTeMD5zr7PuAJr884tZbBNHX3RNxAn2UxCwXLHsWL5fIwJhEon41o29cfO8nwUpA==" saltValue="zBkflZQP2jJ50+25kTkk1w==" spinCount="100000" sheet="1" selectLockedCells="1"/>
  <mergeCells count="184">
    <mergeCell ref="B46:D46"/>
    <mergeCell ref="I46:N46"/>
    <mergeCell ref="E6:F6"/>
    <mergeCell ref="E7:F7"/>
    <mergeCell ref="E10:F10"/>
    <mergeCell ref="E11:F11"/>
    <mergeCell ref="E12:F12"/>
    <mergeCell ref="E13:F13"/>
    <mergeCell ref="E8:F8"/>
    <mergeCell ref="E15:F15"/>
    <mergeCell ref="E34:F34"/>
    <mergeCell ref="E35:F35"/>
    <mergeCell ref="E36:F36"/>
    <mergeCell ref="L25:M25"/>
    <mergeCell ref="L26:M26"/>
    <mergeCell ref="L10:M10"/>
    <mergeCell ref="L11:M11"/>
    <mergeCell ref="L12:M12"/>
    <mergeCell ref="L13:M13"/>
    <mergeCell ref="L20:M20"/>
    <mergeCell ref="L23:M23"/>
    <mergeCell ref="L21:M21"/>
    <mergeCell ref="I6:K6"/>
    <mergeCell ref="I7:K7"/>
    <mergeCell ref="A6:A16"/>
    <mergeCell ref="I18:K18"/>
    <mergeCell ref="I19:K19"/>
    <mergeCell ref="I32:K32"/>
    <mergeCell ref="E9:F9"/>
    <mergeCell ref="E14:F14"/>
    <mergeCell ref="E30:F30"/>
    <mergeCell ref="E31:F31"/>
    <mergeCell ref="E33:F33"/>
    <mergeCell ref="E29:F29"/>
    <mergeCell ref="E24:F24"/>
    <mergeCell ref="E32:F32"/>
    <mergeCell ref="E25:F25"/>
    <mergeCell ref="E28:F28"/>
    <mergeCell ref="E26:F26"/>
    <mergeCell ref="I26:K26"/>
    <mergeCell ref="I27:K27"/>
    <mergeCell ref="I28:K28"/>
    <mergeCell ref="I24:K24"/>
    <mergeCell ref="I29:K29"/>
    <mergeCell ref="I31:K31"/>
    <mergeCell ref="E16:F16"/>
    <mergeCell ref="I33:K33"/>
    <mergeCell ref="E17:F17"/>
    <mergeCell ref="A36:A38"/>
    <mergeCell ref="V46:X46"/>
    <mergeCell ref="L31:N31"/>
    <mergeCell ref="P31:Q31"/>
    <mergeCell ref="S31:U31"/>
    <mergeCell ref="L32:M32"/>
    <mergeCell ref="E38:F38"/>
    <mergeCell ref="A18:A31"/>
    <mergeCell ref="C31:D31"/>
    <mergeCell ref="I21:K21"/>
    <mergeCell ref="E18:F18"/>
    <mergeCell ref="E19:F19"/>
    <mergeCell ref="E20:F20"/>
    <mergeCell ref="I22:K22"/>
    <mergeCell ref="I23:K23"/>
    <mergeCell ref="E21:F21"/>
    <mergeCell ref="E23:F23"/>
    <mergeCell ref="E27:F27"/>
    <mergeCell ref="E22:F22"/>
    <mergeCell ref="L24:M24"/>
    <mergeCell ref="I30:K30"/>
    <mergeCell ref="I25:K25"/>
    <mergeCell ref="R46:U46"/>
    <mergeCell ref="E46:H46"/>
    <mergeCell ref="I15:K15"/>
    <mergeCell ref="I16:K16"/>
    <mergeCell ref="I17:K17"/>
    <mergeCell ref="I14:K14"/>
    <mergeCell ref="I12:K12"/>
    <mergeCell ref="I13:K13"/>
    <mergeCell ref="I20:K20"/>
    <mergeCell ref="I10:K10"/>
    <mergeCell ref="I11:K11"/>
    <mergeCell ref="L6:M6"/>
    <mergeCell ref="L7:M7"/>
    <mergeCell ref="L8:M8"/>
    <mergeCell ref="L9:M9"/>
    <mergeCell ref="T1:X1"/>
    <mergeCell ref="I5:K5"/>
    <mergeCell ref="V4:X4"/>
    <mergeCell ref="O4:Q4"/>
    <mergeCell ref="I4:N4"/>
    <mergeCell ref="S6:T6"/>
    <mergeCell ref="S7:T7"/>
    <mergeCell ref="S8:T8"/>
    <mergeCell ref="S9:T9"/>
    <mergeCell ref="I8:K8"/>
    <mergeCell ref="I9:K9"/>
    <mergeCell ref="B4:D4"/>
    <mergeCell ref="E4:H4"/>
    <mergeCell ref="F2:H2"/>
    <mergeCell ref="E5:F5"/>
    <mergeCell ref="O1:S1"/>
    <mergeCell ref="M1:N1"/>
    <mergeCell ref="F1:L1"/>
    <mergeCell ref="A1:E1"/>
    <mergeCell ref="I2:L2"/>
    <mergeCell ref="M2:N2"/>
    <mergeCell ref="A2:E2"/>
    <mergeCell ref="S5:T5"/>
    <mergeCell ref="T2:X2"/>
    <mergeCell ref="O2:S2"/>
    <mergeCell ref="A4:A5"/>
    <mergeCell ref="R4:U4"/>
    <mergeCell ref="L5:M5"/>
    <mergeCell ref="L22:M22"/>
    <mergeCell ref="L14:M14"/>
    <mergeCell ref="L18:M18"/>
    <mergeCell ref="L19:M19"/>
    <mergeCell ref="L15:M15"/>
    <mergeCell ref="L16:M16"/>
    <mergeCell ref="L17:M17"/>
    <mergeCell ref="S23:T23"/>
    <mergeCell ref="S10:T10"/>
    <mergeCell ref="S11:T11"/>
    <mergeCell ref="S12:T12"/>
    <mergeCell ref="S13:T13"/>
    <mergeCell ref="S14:T14"/>
    <mergeCell ref="S15:T15"/>
    <mergeCell ref="S16:T16"/>
    <mergeCell ref="S17:T17"/>
    <mergeCell ref="S18:T18"/>
    <mergeCell ref="S21:T21"/>
    <mergeCell ref="S22:T22"/>
    <mergeCell ref="S19:T19"/>
    <mergeCell ref="S20:T20"/>
    <mergeCell ref="S25:T25"/>
    <mergeCell ref="S24:T24"/>
    <mergeCell ref="S26:T26"/>
    <mergeCell ref="L38:M38"/>
    <mergeCell ref="L35:M35"/>
    <mergeCell ref="S35:T35"/>
    <mergeCell ref="S32:T32"/>
    <mergeCell ref="S33:T33"/>
    <mergeCell ref="S43:T43"/>
    <mergeCell ref="S29:T29"/>
    <mergeCell ref="L43:M43"/>
    <mergeCell ref="L27:M27"/>
    <mergeCell ref="L28:M28"/>
    <mergeCell ref="L33:M33"/>
    <mergeCell ref="S27:T27"/>
    <mergeCell ref="S28:T28"/>
    <mergeCell ref="L39:M39"/>
    <mergeCell ref="L40:M40"/>
    <mergeCell ref="S39:T39"/>
    <mergeCell ref="L29:M29"/>
    <mergeCell ref="L30:M30"/>
    <mergeCell ref="S30:T30"/>
    <mergeCell ref="S34:T34"/>
    <mergeCell ref="S40:T40"/>
    <mergeCell ref="I34:K34"/>
    <mergeCell ref="I35:K35"/>
    <mergeCell ref="L34:M34"/>
    <mergeCell ref="W47:X47"/>
    <mergeCell ref="L36:M36"/>
    <mergeCell ref="I37:K37"/>
    <mergeCell ref="L37:M37"/>
    <mergeCell ref="I40:K40"/>
    <mergeCell ref="I38:K38"/>
    <mergeCell ref="V36:X36"/>
    <mergeCell ref="O46:Q46"/>
    <mergeCell ref="S44:T44"/>
    <mergeCell ref="L45:M45"/>
    <mergeCell ref="S45:T45"/>
    <mergeCell ref="E37:F37"/>
    <mergeCell ref="I36:K36"/>
    <mergeCell ref="I45:K45"/>
    <mergeCell ref="I43:K43"/>
    <mergeCell ref="I44:K44"/>
    <mergeCell ref="I39:K39"/>
    <mergeCell ref="E43:F43"/>
    <mergeCell ref="E39:F39"/>
    <mergeCell ref="L44:M44"/>
    <mergeCell ref="E44:F44"/>
    <mergeCell ref="E45:F45"/>
    <mergeCell ref="E40:F40"/>
  </mergeCells>
  <phoneticPr fontId="3"/>
  <dataValidations count="2">
    <dataValidation type="decimal" operator="lessThanOrEqual" allowBlank="1" showInputMessage="1" showErrorMessage="1" sqref="H6:H10 X18:X21 X37:X39 X12 D18:D29 H14:H15 X25 D36:D39 Q21 Q29 X14:X16 X29 X6:X9 H36:H39 Q19 D14:D16 H27:H29 X23 N22 H18:H25 Q6:Q15 D6:D10" xr:uid="{00000000-0002-0000-0600-000000000000}">
      <formula1>C6</formula1>
    </dataValidation>
    <dataValidation type="decimal" operator="lessThanOrEqual" allowBlank="1" showInputMessage="1" showErrorMessage="1" sqref="N6:N10 N28:N29 N23:N25 U15 U6:U8 N36:N39 N18:N21 N14:N16 U10" xr:uid="{00000000-0002-0000-0600-000001000000}">
      <formula1>L6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4" orientation="landscape" r:id="rId1"/>
  <headerFooter alignWithMargins="0">
    <oddHeader>&amp;C&amp;"ＭＳ Ｐゴシック,太字"愛 媛 県　折 込 部 数 表</oddHeader>
    <oddFooter>&amp;R株式会社 読宣四国 &amp;8TEL087(888)6133　FAX087(888)6130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44</vt:i4>
      </vt:variant>
    </vt:vector>
  </HeadingPairs>
  <TitlesOfParts>
    <vt:vector size="51" baseType="lpstr">
      <vt:lpstr>市郡別</vt:lpstr>
      <vt:lpstr>松山市</vt:lpstr>
      <vt:lpstr>中予地区</vt:lpstr>
      <vt:lpstr>南予地区①</vt:lpstr>
      <vt:lpstr>南予地区②</vt:lpstr>
      <vt:lpstr>東予地区①</vt:lpstr>
      <vt:lpstr>東予地区②</vt:lpstr>
      <vt:lpstr>市郡別!Print_Area</vt:lpstr>
      <vt:lpstr>松山市!Print_Area</vt:lpstr>
      <vt:lpstr>中予地区!Print_Area</vt:lpstr>
      <vt:lpstr>東予地区①!Print_Area</vt:lpstr>
      <vt:lpstr>東予地区②!Print_Area</vt:lpstr>
      <vt:lpstr>南予地区①!Print_Area</vt:lpstr>
      <vt:lpstr>南予地区②!Print_Area</vt:lpstr>
      <vt:lpstr>市郡別!サイズ2</vt:lpstr>
      <vt:lpstr>サイズ3</vt:lpstr>
      <vt:lpstr>サイズ4</vt:lpstr>
      <vt:lpstr>サイズ5</vt:lpstr>
      <vt:lpstr>サイズ6</vt:lpstr>
      <vt:lpstr>サイズ7</vt:lpstr>
      <vt:lpstr>サイズ8</vt:lpstr>
      <vt:lpstr>タイトル等3</vt:lpstr>
      <vt:lpstr>タイトル等4</vt:lpstr>
      <vt:lpstr>タイトル等5</vt:lpstr>
      <vt:lpstr>タイトル等6</vt:lpstr>
      <vt:lpstr>タイトル等7</vt:lpstr>
      <vt:lpstr>タイトル等8</vt:lpstr>
      <vt:lpstr>広告主名3</vt:lpstr>
      <vt:lpstr>広告主名4</vt:lpstr>
      <vt:lpstr>広告主名5</vt:lpstr>
      <vt:lpstr>広告主名6</vt:lpstr>
      <vt:lpstr>広告主名7</vt:lpstr>
      <vt:lpstr>広告主名8</vt:lpstr>
      <vt:lpstr>申込者名3</vt:lpstr>
      <vt:lpstr>申込者名4</vt:lpstr>
      <vt:lpstr>申込者名5</vt:lpstr>
      <vt:lpstr>申込者名6</vt:lpstr>
      <vt:lpstr>申込者名7</vt:lpstr>
      <vt:lpstr>申込者名8</vt:lpstr>
      <vt:lpstr>折込指定日3</vt:lpstr>
      <vt:lpstr>折込指定日4</vt:lpstr>
      <vt:lpstr>折込指定日5</vt:lpstr>
      <vt:lpstr>折込指定日6</vt:lpstr>
      <vt:lpstr>折込指定日7</vt:lpstr>
      <vt:lpstr>折込指定日8</vt:lpstr>
      <vt:lpstr>折込総数3</vt:lpstr>
      <vt:lpstr>折込総数4</vt:lpstr>
      <vt:lpstr>折込総数5</vt:lpstr>
      <vt:lpstr>折込総数6</vt:lpstr>
      <vt:lpstr>折込総数7</vt:lpstr>
      <vt:lpstr>折込総数8</vt:lpstr>
    </vt:vector>
  </TitlesOfParts>
  <Company>ウエイ企画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WS112</dc:creator>
  <cp:lastModifiedBy>WS107</cp:lastModifiedBy>
  <cp:lastPrinted>2025-03-17T05:11:29Z</cp:lastPrinted>
  <dcterms:created xsi:type="dcterms:W3CDTF">2000-04-21T08:06:23Z</dcterms:created>
  <dcterms:modified xsi:type="dcterms:W3CDTF">2025-09-22T00:51:41Z</dcterms:modified>
</cp:coreProperties>
</file>