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S107\Desktop\"/>
    </mc:Choice>
  </mc:AlternateContent>
  <xr:revisionPtr revIDLastSave="0" documentId="13_ncr:1_{FC6B4720-5EA5-4C0D-8823-E8DFEDA682FE}" xr6:coauthVersionLast="45" xr6:coauthVersionMax="45" xr10:uidLastSave="{00000000-0000-0000-0000-000000000000}"/>
  <bookViews>
    <workbookView xWindow="-120" yWindow="-120" windowWidth="29040" windowHeight="15840" tabRatio="659" xr2:uid="{00000000-000D-0000-FFFF-FFFF00000000}"/>
  </bookViews>
  <sheets>
    <sheet name="市郡別" sheetId="14" r:id="rId1"/>
    <sheet name="高知市" sheetId="3" r:id="rId2"/>
    <sheet name="高知２" sheetId="5" r:id="rId3"/>
    <sheet name="高知３" sheetId="11" r:id="rId4"/>
    <sheet name="高知４" sheetId="9" r:id="rId5"/>
    <sheet name="高知５" sheetId="10" r:id="rId6"/>
  </sheets>
  <definedNames>
    <definedName name="_xlnm.Print_Area" localSheetId="2">高知２!$A$1:$Z$43</definedName>
    <definedName name="_xlnm.Print_Area" localSheetId="3">高知３!$A$1:$Z$41</definedName>
    <definedName name="_xlnm.Print_Area" localSheetId="4">高知４!$A$1:$Z$46</definedName>
    <definedName name="_xlnm.Print_Area" localSheetId="5">高知５!$A$1:$Y$44</definedName>
    <definedName name="_xlnm.Print_Area" localSheetId="1">高知市!$A$1:$Y$43</definedName>
    <definedName name="_xlnm.Print_Area" localSheetId="0">市郡別!$A$3:$R$40</definedName>
    <definedName name="サイズ1">#REF!</definedName>
    <definedName name="サイズ2" localSheetId="0">市郡別!$I$4</definedName>
    <definedName name="サイズ2">#REF!</definedName>
    <definedName name="サイズ3">高知市!$G$2</definedName>
    <definedName name="サイズ4">高知２!$H$2</definedName>
    <definedName name="サイズ5">#REF!</definedName>
    <definedName name="タイトル等1">#REF!</definedName>
    <definedName name="タイトル等2">#REF!</definedName>
    <definedName name="タイトル等3">高知市!$O$2</definedName>
    <definedName name="タイトル等4">高知２!$R$2</definedName>
    <definedName name="タイトル等5">#REF!</definedName>
    <definedName name="郡市別">"図 1"</definedName>
    <definedName name="広告主名1">#REF!</definedName>
    <definedName name="広告主名2">#REF!</definedName>
    <definedName name="広告主名3">高知市!$K$2</definedName>
    <definedName name="広告主名4">高知２!$M$2</definedName>
    <definedName name="広告主名5">#REF!</definedName>
    <definedName name="申込者名1">#REF!</definedName>
    <definedName name="申込者名2">#REF!</definedName>
    <definedName name="申込者名3">高知市!$S$2</definedName>
    <definedName name="申込者名4">高知２!$T$2</definedName>
    <definedName name="申込者名5">#REF!</definedName>
    <definedName name="折込指定日1">#REF!</definedName>
    <definedName name="折込指定日2">#REF!</definedName>
    <definedName name="折込指定日3">高知市!#REF!</definedName>
    <definedName name="折込指定日4">高知２!$A$2</definedName>
    <definedName name="折込指定日5">#REF!</definedName>
    <definedName name="折込総数1">#REF!</definedName>
    <definedName name="折込総数2">#REF!</definedName>
    <definedName name="折込総数3">高知市!$A$2</definedName>
    <definedName name="折込総数4">高知２!$D$2</definedName>
    <definedName name="折込総数5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5" i="5" l="1"/>
  <c r="R40" i="14" l="1"/>
  <c r="Q41" i="3" l="1"/>
  <c r="R41" i="3"/>
  <c r="U28" i="10" l="1"/>
  <c r="V20" i="11"/>
  <c r="R20" i="11"/>
  <c r="W44" i="10"/>
  <c r="H20" i="11"/>
  <c r="X46" i="9"/>
  <c r="X41" i="11"/>
  <c r="X43" i="5"/>
  <c r="W43" i="3"/>
  <c r="O41" i="3" l="1"/>
  <c r="J10" i="14" s="1"/>
  <c r="N41" i="3"/>
  <c r="I10" i="14" s="1"/>
  <c r="I31" i="14" s="1"/>
  <c r="C40" i="3"/>
  <c r="M35" i="5"/>
  <c r="O35" i="5"/>
  <c r="X41" i="3"/>
  <c r="W41" i="3"/>
  <c r="O10" i="14" s="1"/>
  <c r="N28" i="10"/>
  <c r="L41" i="3"/>
  <c r="K41" i="3"/>
  <c r="D10" i="14" s="1"/>
  <c r="U41" i="3"/>
  <c r="N10" i="14"/>
  <c r="T41" i="3"/>
  <c r="M10" i="14"/>
  <c r="T13" i="5"/>
  <c r="M11" i="14"/>
  <c r="G22" i="10"/>
  <c r="D27" i="14" s="1"/>
  <c r="G9" i="10"/>
  <c r="G16" i="10"/>
  <c r="G28" i="10"/>
  <c r="D28" i="14" s="1"/>
  <c r="G27" i="5"/>
  <c r="G14" i="11"/>
  <c r="D17" i="14" s="1"/>
  <c r="G15" i="9"/>
  <c r="D22" i="14" s="1"/>
  <c r="C15" i="9"/>
  <c r="M15" i="9"/>
  <c r="I22" i="14" s="1"/>
  <c r="Q15" i="9"/>
  <c r="T15" i="9"/>
  <c r="X15" i="9"/>
  <c r="O22" i="14" s="1"/>
  <c r="G37" i="11"/>
  <c r="D20" i="14" s="1"/>
  <c r="G22" i="9"/>
  <c r="D23" i="14" s="1"/>
  <c r="G37" i="9"/>
  <c r="G44" i="9" s="1"/>
  <c r="H33" i="10"/>
  <c r="H28" i="10"/>
  <c r="H22" i="10"/>
  <c r="H27" i="14"/>
  <c r="H16" i="10"/>
  <c r="H26" i="14" s="1"/>
  <c r="H9" i="10"/>
  <c r="H40" i="10" s="1"/>
  <c r="H29" i="14"/>
  <c r="H28" i="14"/>
  <c r="D9" i="10"/>
  <c r="C25" i="14" s="1"/>
  <c r="D16" i="10"/>
  <c r="D22" i="10"/>
  <c r="D28" i="10"/>
  <c r="D33" i="10"/>
  <c r="C29" i="14" s="1"/>
  <c r="R29" i="14" s="1"/>
  <c r="N9" i="10"/>
  <c r="H25" i="14"/>
  <c r="J25" i="14"/>
  <c r="L25" i="14"/>
  <c r="U9" i="10"/>
  <c r="N25" i="14" s="1"/>
  <c r="X9" i="10"/>
  <c r="P25" i="14"/>
  <c r="Q13" i="5"/>
  <c r="V13" i="5"/>
  <c r="R13" i="5"/>
  <c r="D15" i="9"/>
  <c r="L10" i="14"/>
  <c r="L31" i="14" s="1"/>
  <c r="M37" i="11"/>
  <c r="H10" i="14"/>
  <c r="H13" i="5"/>
  <c r="H11" i="14"/>
  <c r="H31" i="14"/>
  <c r="G41" i="3"/>
  <c r="C10" i="14" s="1"/>
  <c r="V37" i="11"/>
  <c r="N20" i="14"/>
  <c r="T37" i="11"/>
  <c r="M20" i="14" s="1"/>
  <c r="O39" i="5"/>
  <c r="J16" i="14" s="1"/>
  <c r="O13" i="5"/>
  <c r="J11" i="14" s="1"/>
  <c r="F21" i="3"/>
  <c r="C27" i="14"/>
  <c r="N16" i="10"/>
  <c r="N40" i="10" s="1"/>
  <c r="N22" i="10"/>
  <c r="J27" i="14" s="1"/>
  <c r="Q16" i="10"/>
  <c r="L26" i="14" s="1"/>
  <c r="Q22" i="10"/>
  <c r="L27" i="14"/>
  <c r="Q28" i="10"/>
  <c r="L28" i="14" s="1"/>
  <c r="U16" i="10"/>
  <c r="U22" i="10"/>
  <c r="U40" i="10" s="1"/>
  <c r="N28" i="14"/>
  <c r="X16" i="10"/>
  <c r="P26" i="14" s="1"/>
  <c r="X22" i="10"/>
  <c r="X28" i="10"/>
  <c r="P28" i="14" s="1"/>
  <c r="H15" i="9"/>
  <c r="H44" i="9" s="1"/>
  <c r="H22" i="9"/>
  <c r="H37" i="9"/>
  <c r="D22" i="9"/>
  <c r="D37" i="9"/>
  <c r="C24" i="14" s="1"/>
  <c r="R24" i="14" s="1"/>
  <c r="D10" i="9"/>
  <c r="C21" i="14" s="1"/>
  <c r="O15" i="9"/>
  <c r="J22" i="14" s="1"/>
  <c r="O22" i="9"/>
  <c r="J23" i="14" s="1"/>
  <c r="R23" i="14" s="1"/>
  <c r="O37" i="9"/>
  <c r="R15" i="9"/>
  <c r="L22" i="14" s="1"/>
  <c r="R22" i="9"/>
  <c r="L23" i="14" s="1"/>
  <c r="R37" i="9"/>
  <c r="L24" i="14" s="1"/>
  <c r="Y15" i="9"/>
  <c r="Y22" i="9"/>
  <c r="P23" i="14" s="1"/>
  <c r="Y37" i="9"/>
  <c r="Y44" i="9" s="1"/>
  <c r="D14" i="11"/>
  <c r="C17" i="14" s="1"/>
  <c r="D20" i="11"/>
  <c r="D31" i="11"/>
  <c r="D37" i="11"/>
  <c r="C20" i="14" s="1"/>
  <c r="H14" i="11"/>
  <c r="H17" i="14" s="1"/>
  <c r="H18" i="14"/>
  <c r="H31" i="11"/>
  <c r="H37" i="11"/>
  <c r="O14" i="11"/>
  <c r="O20" i="11"/>
  <c r="J18" i="14" s="1"/>
  <c r="O31" i="11"/>
  <c r="J19" i="14" s="1"/>
  <c r="O37" i="11"/>
  <c r="R14" i="11"/>
  <c r="R39" i="11"/>
  <c r="R31" i="11"/>
  <c r="V14" i="11"/>
  <c r="N18" i="14"/>
  <c r="V31" i="11"/>
  <c r="Y14" i="11"/>
  <c r="Y20" i="11"/>
  <c r="P18" i="14" s="1"/>
  <c r="Y31" i="11"/>
  <c r="Y37" i="11"/>
  <c r="H19" i="5"/>
  <c r="H42" i="5" s="1"/>
  <c r="H27" i="5"/>
  <c r="H35" i="5"/>
  <c r="H39" i="5"/>
  <c r="D13" i="5"/>
  <c r="C11" i="14" s="1"/>
  <c r="R11" i="14" s="1"/>
  <c r="D19" i="5"/>
  <c r="C12" i="14" s="1"/>
  <c r="D27" i="5"/>
  <c r="C13" i="14" s="1"/>
  <c r="D32" i="5"/>
  <c r="C14" i="14" s="1"/>
  <c r="D35" i="5"/>
  <c r="C15" i="14" s="1"/>
  <c r="D39" i="5"/>
  <c r="C16" i="14" s="1"/>
  <c r="O19" i="5"/>
  <c r="O27" i="5"/>
  <c r="R27" i="5"/>
  <c r="R39" i="5"/>
  <c r="R42" i="5"/>
  <c r="N11" i="14"/>
  <c r="V27" i="5"/>
  <c r="N13" i="14" s="1"/>
  <c r="V39" i="5"/>
  <c r="N16" i="14" s="1"/>
  <c r="Y13" i="5"/>
  <c r="Y27" i="5"/>
  <c r="P13" i="14" s="1"/>
  <c r="Y39" i="5"/>
  <c r="Y42" i="5" s="1"/>
  <c r="A2" i="5"/>
  <c r="C18" i="14"/>
  <c r="C22" i="14"/>
  <c r="H22" i="14"/>
  <c r="V15" i="9"/>
  <c r="N22" i="14" s="1"/>
  <c r="P22" i="14"/>
  <c r="C23" i="14"/>
  <c r="C26" i="14"/>
  <c r="C28" i="14"/>
  <c r="H13" i="14"/>
  <c r="J13" i="14"/>
  <c r="L13" i="14"/>
  <c r="H32" i="5"/>
  <c r="H14" i="14" s="1"/>
  <c r="H16" i="14"/>
  <c r="H19" i="14"/>
  <c r="H24" i="14"/>
  <c r="J12" i="14"/>
  <c r="O32" i="5"/>
  <c r="J14" i="14" s="1"/>
  <c r="J20" i="14"/>
  <c r="J24" i="14"/>
  <c r="J28" i="14"/>
  <c r="J29" i="14"/>
  <c r="L11" i="14"/>
  <c r="L12" i="14"/>
  <c r="R32" i="5"/>
  <c r="L14" i="14" s="1"/>
  <c r="R35" i="5"/>
  <c r="L15" i="14" s="1"/>
  <c r="L17" i="14"/>
  <c r="L19" i="14"/>
  <c r="L20" i="14"/>
  <c r="L29" i="14"/>
  <c r="N12" i="14"/>
  <c r="V32" i="5"/>
  <c r="N14" i="14" s="1"/>
  <c r="V35" i="5"/>
  <c r="N15" i="14" s="1"/>
  <c r="N17" i="14"/>
  <c r="N19" i="14"/>
  <c r="N23" i="14"/>
  <c r="N24" i="14"/>
  <c r="N26" i="14"/>
  <c r="N27" i="14"/>
  <c r="N29" i="14"/>
  <c r="P11" i="14"/>
  <c r="P12" i="14"/>
  <c r="Y32" i="5"/>
  <c r="P14" i="14" s="1"/>
  <c r="Y35" i="5"/>
  <c r="P15" i="14"/>
  <c r="P17" i="14"/>
  <c r="P19" i="14"/>
  <c r="P20" i="14"/>
  <c r="P24" i="14"/>
  <c r="P27" i="14"/>
  <c r="P29" i="14"/>
  <c r="U2" i="9"/>
  <c r="P2" i="9"/>
  <c r="N2" i="9"/>
  <c r="A2" i="9"/>
  <c r="T2" i="10"/>
  <c r="O2" i="10"/>
  <c r="M2" i="10"/>
  <c r="A2" i="10"/>
  <c r="U2" i="11"/>
  <c r="P2" i="11"/>
  <c r="N2" i="11"/>
  <c r="A2" i="11"/>
  <c r="N2" i="5"/>
  <c r="P2" i="5"/>
  <c r="U2" i="5"/>
  <c r="M19" i="5"/>
  <c r="I12" i="14"/>
  <c r="G19" i="5"/>
  <c r="D12" i="14" s="1"/>
  <c r="C19" i="5"/>
  <c r="X13" i="5"/>
  <c r="X27" i="5"/>
  <c r="X39" i="5"/>
  <c r="O16" i="14" s="1"/>
  <c r="T27" i="5"/>
  <c r="T39" i="5"/>
  <c r="M16" i="14" s="1"/>
  <c r="Q27" i="5"/>
  <c r="K13" i="14" s="1"/>
  <c r="Q39" i="5"/>
  <c r="Q42" i="5" s="1"/>
  <c r="M13" i="5"/>
  <c r="I11" i="14" s="1"/>
  <c r="M27" i="5"/>
  <c r="M42" i="5" s="1"/>
  <c r="I15" i="14"/>
  <c r="M39" i="5"/>
  <c r="G13" i="5"/>
  <c r="D11" i="14" s="1"/>
  <c r="G35" i="5"/>
  <c r="D15" i="14" s="1"/>
  <c r="G39" i="5"/>
  <c r="D16" i="14" s="1"/>
  <c r="C13" i="5"/>
  <c r="B11" i="14" s="1"/>
  <c r="C27" i="5"/>
  <c r="C32" i="5"/>
  <c r="B14" i="14" s="1"/>
  <c r="G32" i="5"/>
  <c r="D14" i="14" s="1"/>
  <c r="M32" i="5"/>
  <c r="I14" i="14" s="1"/>
  <c r="Q32" i="5"/>
  <c r="K14" i="14"/>
  <c r="T32" i="5"/>
  <c r="M14" i="14" s="1"/>
  <c r="X32" i="5"/>
  <c r="O14" i="14" s="1"/>
  <c r="B15" i="14"/>
  <c r="C39" i="5"/>
  <c r="B16" i="14" s="1"/>
  <c r="X35" i="5"/>
  <c r="T35" i="5"/>
  <c r="Q35" i="5"/>
  <c r="K15" i="14" s="1"/>
  <c r="C20" i="11"/>
  <c r="T20" i="11"/>
  <c r="M18" i="14" s="1"/>
  <c r="T14" i="11"/>
  <c r="M17" i="14" s="1"/>
  <c r="C37" i="11"/>
  <c r="B20" i="14" s="1"/>
  <c r="C31" i="11"/>
  <c r="A31" i="11" s="1"/>
  <c r="C14" i="11"/>
  <c r="B17" i="14" s="1"/>
  <c r="G31" i="11"/>
  <c r="M31" i="11"/>
  <c r="I19" i="14" s="1"/>
  <c r="X20" i="11"/>
  <c r="X39" i="11" s="1"/>
  <c r="X14" i="11"/>
  <c r="X31" i="11"/>
  <c r="O19" i="14" s="1"/>
  <c r="X37" i="11"/>
  <c r="O20" i="14" s="1"/>
  <c r="I20" i="14"/>
  <c r="K20" i="14"/>
  <c r="T31" i="11"/>
  <c r="M19" i="14" s="1"/>
  <c r="Q14" i="11"/>
  <c r="K17" i="14"/>
  <c r="Q20" i="11"/>
  <c r="Q31" i="11"/>
  <c r="M14" i="11"/>
  <c r="I17" i="14" s="1"/>
  <c r="M20" i="11"/>
  <c r="I18" i="14" s="1"/>
  <c r="G20" i="11"/>
  <c r="D18" i="14" s="1"/>
  <c r="Y10" i="9"/>
  <c r="V10" i="9"/>
  <c r="N21" i="14"/>
  <c r="R10" i="9"/>
  <c r="R44" i="9" s="1"/>
  <c r="O10" i="9"/>
  <c r="O44" i="9"/>
  <c r="H10" i="9"/>
  <c r="H21" i="14"/>
  <c r="C37" i="9"/>
  <c r="B24" i="14" s="1"/>
  <c r="C10" i="9"/>
  <c r="C22" i="9"/>
  <c r="B23" i="14" s="1"/>
  <c r="M22" i="9"/>
  <c r="I23" i="14" s="1"/>
  <c r="Q22" i="9"/>
  <c r="X22" i="9"/>
  <c r="O23" i="14" s="1"/>
  <c r="X37" i="9"/>
  <c r="O24" i="14" s="1"/>
  <c r="X10" i="9"/>
  <c r="O21" i="14" s="1"/>
  <c r="T10" i="9"/>
  <c r="T44" i="9" s="1"/>
  <c r="K22" i="14"/>
  <c r="Q37" i="9"/>
  <c r="Q10" i="9"/>
  <c r="K21" i="14" s="1"/>
  <c r="M37" i="9"/>
  <c r="M44" i="9" s="1"/>
  <c r="M10" i="9"/>
  <c r="G10" i="9"/>
  <c r="C33" i="10"/>
  <c r="B29" i="14" s="1"/>
  <c r="Q29" i="14" s="1"/>
  <c r="D29" i="14"/>
  <c r="I29" i="14"/>
  <c r="K29" i="14"/>
  <c r="M29" i="14"/>
  <c r="O29" i="14"/>
  <c r="C28" i="10"/>
  <c r="B28" i="14" s="1"/>
  <c r="C22" i="10"/>
  <c r="B27" i="14" s="1"/>
  <c r="L22" i="10"/>
  <c r="P22" i="10"/>
  <c r="K27" i="14"/>
  <c r="S22" i="10"/>
  <c r="M27" i="14" s="1"/>
  <c r="W22" i="10"/>
  <c r="O27" i="14" s="1"/>
  <c r="C16" i="10"/>
  <c r="C9" i="10"/>
  <c r="A9" i="10" s="1"/>
  <c r="D25" i="14"/>
  <c r="L9" i="10"/>
  <c r="I25" i="14"/>
  <c r="K25" i="14"/>
  <c r="S9" i="10"/>
  <c r="M25" i="14" s="1"/>
  <c r="W9" i="10"/>
  <c r="O25" i="14" s="1"/>
  <c r="Q9" i="10"/>
  <c r="S28" i="10"/>
  <c r="M28" i="14" s="1"/>
  <c r="S16" i="10"/>
  <c r="S40" i="10" s="1"/>
  <c r="W16" i="10"/>
  <c r="O26" i="14" s="1"/>
  <c r="W28" i="10"/>
  <c r="P16" i="10"/>
  <c r="K26" i="14" s="1"/>
  <c r="P9" i="10"/>
  <c r="P28" i="10"/>
  <c r="K28" i="14" s="1"/>
  <c r="K10" i="14"/>
  <c r="L16" i="10"/>
  <c r="I26" i="14"/>
  <c r="L28" i="10"/>
  <c r="L40" i="10" s="1"/>
  <c r="A2" i="3"/>
  <c r="T2" i="3"/>
  <c r="N2" i="3"/>
  <c r="M2" i="3"/>
  <c r="K11" i="14"/>
  <c r="K12" i="14"/>
  <c r="M12" i="14"/>
  <c r="O12" i="14"/>
  <c r="I13" i="14"/>
  <c r="M13" i="14"/>
  <c r="M15" i="14"/>
  <c r="O15" i="14"/>
  <c r="I16" i="14"/>
  <c r="D19" i="14"/>
  <c r="K19" i="14"/>
  <c r="B21" i="14"/>
  <c r="D21" i="14"/>
  <c r="I21" i="14"/>
  <c r="M22" i="14"/>
  <c r="K23" i="14"/>
  <c r="M23" i="14"/>
  <c r="D24" i="14"/>
  <c r="K24" i="14"/>
  <c r="M24" i="14"/>
  <c r="M26" i="14"/>
  <c r="P21" i="14"/>
  <c r="Q44" i="9"/>
  <c r="T42" i="5"/>
  <c r="J21" i="14"/>
  <c r="L16" i="14"/>
  <c r="H15" i="14"/>
  <c r="J15" i="14"/>
  <c r="V44" i="9"/>
  <c r="L18" i="14"/>
  <c r="H23" i="14"/>
  <c r="P16" i="14"/>
  <c r="H20" i="14"/>
  <c r="O42" i="5"/>
  <c r="N31" i="14"/>
  <c r="O17" i="14"/>
  <c r="T39" i="11"/>
  <c r="J17" i="14"/>
  <c r="P10" i="14"/>
  <c r="P31" i="14"/>
  <c r="A32" i="5" l="1"/>
  <c r="O18" i="14"/>
  <c r="Y39" i="11"/>
  <c r="M31" i="14"/>
  <c r="K16" i="14"/>
  <c r="Q16" i="14" s="1"/>
  <c r="R16" i="14"/>
  <c r="G40" i="10"/>
  <c r="D42" i="5"/>
  <c r="A13" i="5"/>
  <c r="X42" i="5"/>
  <c r="O11" i="14"/>
  <c r="O31" i="14" s="1"/>
  <c r="I24" i="14"/>
  <c r="Q24" i="14" s="1"/>
  <c r="A15" i="9"/>
  <c r="A16" i="10"/>
  <c r="D26" i="14"/>
  <c r="W40" i="10"/>
  <c r="P40" i="10"/>
  <c r="A22" i="9"/>
  <c r="G42" i="5"/>
  <c r="D13" i="14"/>
  <c r="D30" i="14" s="1"/>
  <c r="D40" i="10"/>
  <c r="R20" i="14"/>
  <c r="D39" i="11"/>
  <c r="C19" i="14"/>
  <c r="R19" i="14" s="1"/>
  <c r="A14" i="11"/>
  <c r="R42" i="10"/>
  <c r="A20" i="11"/>
  <c r="Q39" i="11"/>
  <c r="K18" i="14"/>
  <c r="O42" i="10"/>
  <c r="M39" i="11"/>
  <c r="Q40" i="10"/>
  <c r="R27" i="14"/>
  <c r="I27" i="14"/>
  <c r="Q27" i="14" s="1"/>
  <c r="I42" i="10"/>
  <c r="O28" i="14"/>
  <c r="R28" i="14"/>
  <c r="I28" i="14"/>
  <c r="V39" i="11"/>
  <c r="E42" i="10"/>
  <c r="G39" i="11"/>
  <c r="O39" i="11"/>
  <c r="R18" i="14"/>
  <c r="A27" i="5"/>
  <c r="O13" i="14"/>
  <c r="V42" i="10"/>
  <c r="F2" i="3"/>
  <c r="K31" i="14"/>
  <c r="A33" i="10"/>
  <c r="A28" i="10"/>
  <c r="C40" i="10"/>
  <c r="B26" i="14"/>
  <c r="Q23" i="14"/>
  <c r="C44" i="9"/>
  <c r="B22" i="14"/>
  <c r="Q22" i="14" s="1"/>
  <c r="B18" i="14"/>
  <c r="A39" i="5"/>
  <c r="A35" i="5"/>
  <c r="B13" i="14"/>
  <c r="C42" i="5"/>
  <c r="B12" i="14"/>
  <c r="Q12" i="14" s="1"/>
  <c r="F41" i="3"/>
  <c r="B42" i="10" s="1"/>
  <c r="Q17" i="14"/>
  <c r="K32" i="14"/>
  <c r="Q15" i="14"/>
  <c r="Q14" i="14"/>
  <c r="N30" i="14"/>
  <c r="N32" i="14"/>
  <c r="M33" i="14" s="1"/>
  <c r="R13" i="14"/>
  <c r="R17" i="14"/>
  <c r="R22" i="14"/>
  <c r="C30" i="14"/>
  <c r="R10" i="14"/>
  <c r="D31" i="14"/>
  <c r="L32" i="14"/>
  <c r="K33" i="14" s="1"/>
  <c r="M30" i="14"/>
  <c r="R15" i="14"/>
  <c r="J31" i="14"/>
  <c r="R25" i="14"/>
  <c r="P30" i="14"/>
  <c r="P32" i="14"/>
  <c r="O33" i="14" s="1"/>
  <c r="D32" i="14"/>
  <c r="R21" i="14"/>
  <c r="Q20" i="14"/>
  <c r="R14" i="14"/>
  <c r="B25" i="14"/>
  <c r="Q25" i="14" s="1"/>
  <c r="X44" i="9"/>
  <c r="C39" i="11"/>
  <c r="D44" i="9"/>
  <c r="F2" i="9" s="1"/>
  <c r="K30" i="14"/>
  <c r="A10" i="9"/>
  <c r="H12" i="14"/>
  <c r="R12" i="14" s="1"/>
  <c r="H39" i="11"/>
  <c r="X40" i="10"/>
  <c r="A37" i="11"/>
  <c r="B19" i="14"/>
  <c r="Q19" i="14" s="1"/>
  <c r="A22" i="10"/>
  <c r="A19" i="5"/>
  <c r="V42" i="5"/>
  <c r="M21" i="14"/>
  <c r="M32" i="14" s="1"/>
  <c r="L21" i="14"/>
  <c r="L30" i="14" s="1"/>
  <c r="A37" i="9"/>
  <c r="J26" i="14"/>
  <c r="R26" i="14" s="1"/>
  <c r="Q11" i="14" l="1"/>
  <c r="F2" i="10"/>
  <c r="F2" i="5"/>
  <c r="A42" i="5"/>
  <c r="Q26" i="14"/>
  <c r="Q28" i="14"/>
  <c r="O32" i="14"/>
  <c r="A40" i="10"/>
  <c r="O30" i="14"/>
  <c r="Q13" i="14"/>
  <c r="Q18" i="14"/>
  <c r="I32" i="14"/>
  <c r="I30" i="14"/>
  <c r="F2" i="11"/>
  <c r="A39" i="11"/>
  <c r="Q31" i="14"/>
  <c r="A44" i="9"/>
  <c r="B10" i="14"/>
  <c r="A41" i="3"/>
  <c r="R31" i="14"/>
  <c r="I33" i="14"/>
  <c r="Q21" i="14"/>
  <c r="H30" i="14"/>
  <c r="H32" i="14"/>
  <c r="J32" i="14"/>
  <c r="B33" i="14"/>
  <c r="J30" i="14"/>
  <c r="Q32" i="14" l="1"/>
  <c r="R30" i="14"/>
  <c r="J2" i="5" s="1"/>
  <c r="A42" i="10"/>
  <c r="Q10" i="14"/>
  <c r="Q30" i="14" s="1"/>
  <c r="B30" i="14"/>
  <c r="R32" i="14"/>
  <c r="D33" i="14"/>
  <c r="Q33" i="14" s="1"/>
  <c r="D4" i="14" s="1"/>
  <c r="I2" i="10" l="1"/>
  <c r="B4" i="14"/>
  <c r="J2" i="11"/>
  <c r="J2" i="9"/>
  <c r="J2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B1" authorId="0" shapeId="0" xr:uid="{00000000-0006-0000-0000-000001000000}">
      <text>
        <r>
          <rPr>
            <b/>
            <sz val="12"/>
            <color indexed="10"/>
            <rFont val="ＭＳ Ｐゴシック"/>
            <family val="3"/>
            <charset val="128"/>
          </rPr>
          <t xml:space="preserve">  折込日・サイズ・広告主名・タイトルを最初に入力して下さい。</t>
        </r>
      </text>
    </comment>
  </commentList>
</comments>
</file>

<file path=xl/sharedStrings.xml><?xml version="1.0" encoding="utf-8"?>
<sst xmlns="http://schemas.openxmlformats.org/spreadsheetml/2006/main" count="680" uniqueCount="301">
  <si>
    <t>配布数</t>
    <rPh sb="0" eb="2">
      <t>ハイフ</t>
    </rPh>
    <rPh sb="2" eb="3">
      <t>スウ</t>
    </rPh>
    <phoneticPr fontId="2"/>
  </si>
  <si>
    <t>Ｂ４厚紙</t>
    <rPh sb="2" eb="4">
      <t>アツガミ</t>
    </rPh>
    <phoneticPr fontId="2"/>
  </si>
  <si>
    <t>Ｂ３+葉書</t>
    <rPh sb="3" eb="5">
      <t>ハガキ</t>
    </rPh>
    <phoneticPr fontId="2"/>
  </si>
  <si>
    <t>全国紙</t>
    <rPh sb="0" eb="3">
      <t>ゼンコクシ</t>
    </rPh>
    <phoneticPr fontId="2"/>
  </si>
  <si>
    <t>部   数</t>
    <rPh sb="0" eb="1">
      <t>ブ</t>
    </rPh>
    <rPh sb="4" eb="5">
      <t>カズ</t>
    </rPh>
    <phoneticPr fontId="2"/>
  </si>
  <si>
    <t>店      名</t>
    <rPh sb="0" eb="1">
      <t>ミセ</t>
    </rPh>
    <rPh sb="7" eb="8">
      <t>メイ</t>
    </rPh>
    <phoneticPr fontId="2"/>
  </si>
  <si>
    <t>総 部 数</t>
    <rPh sb="0" eb="1">
      <t>ソウ</t>
    </rPh>
    <rPh sb="2" eb="3">
      <t>ブ</t>
    </rPh>
    <rPh sb="4" eb="5">
      <t>カズ</t>
    </rPh>
    <phoneticPr fontId="2"/>
  </si>
  <si>
    <t>折 込 数</t>
    <rPh sb="0" eb="1">
      <t>オリ</t>
    </rPh>
    <rPh sb="2" eb="3">
      <t>コミ</t>
    </rPh>
    <rPh sb="4" eb="5">
      <t>スウ</t>
    </rPh>
    <phoneticPr fontId="2"/>
  </si>
  <si>
    <t>全 紙 部 数</t>
    <rPh sb="0" eb="1">
      <t>ゼン</t>
    </rPh>
    <rPh sb="2" eb="3">
      <t>カミ</t>
    </rPh>
    <rPh sb="4" eb="5">
      <t>ブ</t>
    </rPh>
    <rPh sb="6" eb="7">
      <t>カズ</t>
    </rPh>
    <phoneticPr fontId="2"/>
  </si>
  <si>
    <t>県          名</t>
    <rPh sb="0" eb="1">
      <t>ケン</t>
    </rPh>
    <rPh sb="11" eb="12">
      <t>メイ</t>
    </rPh>
    <phoneticPr fontId="2"/>
  </si>
  <si>
    <t>新 聞 名</t>
    <rPh sb="0" eb="1">
      <t>シン</t>
    </rPh>
    <rPh sb="2" eb="3">
      <t>ブン</t>
    </rPh>
    <rPh sb="4" eb="5">
      <t>メイ</t>
    </rPh>
    <phoneticPr fontId="2"/>
  </si>
  <si>
    <t>地     域</t>
    <rPh sb="0" eb="1">
      <t>チ</t>
    </rPh>
    <rPh sb="6" eb="7">
      <t>イキ</t>
    </rPh>
    <phoneticPr fontId="2"/>
  </si>
  <si>
    <t>備           考</t>
    <rPh sb="0" eb="1">
      <t>ソナエ</t>
    </rPh>
    <rPh sb="12" eb="13">
      <t>コウ</t>
    </rPh>
    <phoneticPr fontId="2"/>
  </si>
  <si>
    <t>折込指定日</t>
    <rPh sb="0" eb="2">
      <t>オリコミ</t>
    </rPh>
    <rPh sb="2" eb="5">
      <t>シテイビ</t>
    </rPh>
    <phoneticPr fontId="2"/>
  </si>
  <si>
    <t>折込総数</t>
    <rPh sb="0" eb="2">
      <t>オリコミ</t>
    </rPh>
    <rPh sb="2" eb="4">
      <t>ソウスウ</t>
    </rPh>
    <phoneticPr fontId="2"/>
  </si>
  <si>
    <t>広告主名（チラシ表記の名称）</t>
    <rPh sb="0" eb="3">
      <t>コウコクヌシ</t>
    </rPh>
    <rPh sb="3" eb="4">
      <t>メイ</t>
    </rPh>
    <rPh sb="8" eb="10">
      <t>ヒョウキ</t>
    </rPh>
    <rPh sb="11" eb="13">
      <t>メイショウ</t>
    </rPh>
    <phoneticPr fontId="2"/>
  </si>
  <si>
    <t>タイトル等(詳しく記入)</t>
    <rPh sb="4" eb="5">
      <t>トウ</t>
    </rPh>
    <rPh sb="6" eb="7">
      <t>クワ</t>
    </rPh>
    <rPh sb="9" eb="11">
      <t>キニュウ</t>
    </rPh>
    <phoneticPr fontId="2"/>
  </si>
  <si>
    <t>申込者名</t>
    <rPh sb="0" eb="2">
      <t>モウシコミ</t>
    </rPh>
    <rPh sb="2" eb="3">
      <t>シャ</t>
    </rPh>
    <rPh sb="3" eb="4">
      <t>メイ</t>
    </rPh>
    <phoneticPr fontId="2"/>
  </si>
  <si>
    <t>広告主名(チラシ表記の名称)</t>
    <rPh sb="0" eb="3">
      <t>コウコクヌシ</t>
    </rPh>
    <rPh sb="3" eb="4">
      <t>メイ</t>
    </rPh>
    <rPh sb="8" eb="10">
      <t>ヒョウキ</t>
    </rPh>
    <rPh sb="11" eb="13">
      <t>メイショウ</t>
    </rPh>
    <phoneticPr fontId="2"/>
  </si>
  <si>
    <t>ページ合計</t>
    <rPh sb="3" eb="5">
      <t>ゴウケイ</t>
    </rPh>
    <phoneticPr fontId="2"/>
  </si>
  <si>
    <t>読 売 新 聞</t>
    <rPh sb="0" eb="1">
      <t>ドク</t>
    </rPh>
    <rPh sb="2" eb="3">
      <t>バイ</t>
    </rPh>
    <rPh sb="4" eb="5">
      <t>シン</t>
    </rPh>
    <rPh sb="6" eb="7">
      <t>ブン</t>
    </rPh>
    <phoneticPr fontId="2"/>
  </si>
  <si>
    <t>朝 日 新 聞</t>
    <rPh sb="0" eb="1">
      <t>アサ</t>
    </rPh>
    <rPh sb="2" eb="3">
      <t>ヒ</t>
    </rPh>
    <rPh sb="4" eb="5">
      <t>シン</t>
    </rPh>
    <rPh sb="6" eb="7">
      <t>ブン</t>
    </rPh>
    <phoneticPr fontId="2"/>
  </si>
  <si>
    <t>毎 日 新 聞</t>
    <rPh sb="0" eb="1">
      <t>ゴト</t>
    </rPh>
    <rPh sb="2" eb="3">
      <t>ヒ</t>
    </rPh>
    <rPh sb="4" eb="5">
      <t>シン</t>
    </rPh>
    <rPh sb="6" eb="7">
      <t>ブン</t>
    </rPh>
    <phoneticPr fontId="2"/>
  </si>
  <si>
    <t>産 経 新 聞</t>
    <rPh sb="0" eb="1">
      <t>サン</t>
    </rPh>
    <rPh sb="2" eb="3">
      <t>キョウ</t>
    </rPh>
    <rPh sb="4" eb="5">
      <t>シン</t>
    </rPh>
    <rPh sb="6" eb="7">
      <t>ブン</t>
    </rPh>
    <phoneticPr fontId="2"/>
  </si>
  <si>
    <t>日 経 新 聞</t>
    <rPh sb="0" eb="1">
      <t>ヒ</t>
    </rPh>
    <rPh sb="2" eb="3">
      <t>ヘ</t>
    </rPh>
    <rPh sb="4" eb="5">
      <t>シン</t>
    </rPh>
    <rPh sb="6" eb="7">
      <t>ブン</t>
    </rPh>
    <phoneticPr fontId="2"/>
  </si>
  <si>
    <t>全 紙 合 計</t>
    <rPh sb="0" eb="1">
      <t>ゼン</t>
    </rPh>
    <rPh sb="2" eb="3">
      <t>カミ</t>
    </rPh>
    <rPh sb="4" eb="5">
      <t>ゴウ</t>
    </rPh>
    <rPh sb="6" eb="7">
      <t>ケイ</t>
    </rPh>
    <phoneticPr fontId="2"/>
  </si>
  <si>
    <t>全紙折込数</t>
    <rPh sb="0" eb="1">
      <t>ゼン</t>
    </rPh>
    <rPh sb="1" eb="2">
      <t>カミ</t>
    </rPh>
    <rPh sb="2" eb="3">
      <t>オリ</t>
    </rPh>
    <rPh sb="3" eb="4">
      <t>コミ</t>
    </rPh>
    <rPh sb="4" eb="5">
      <t>スウ</t>
    </rPh>
    <phoneticPr fontId="2"/>
  </si>
  <si>
    <t>地区</t>
    <rPh sb="0" eb="1">
      <t>チ</t>
    </rPh>
    <rPh sb="1" eb="2">
      <t>ク</t>
    </rPh>
    <phoneticPr fontId="2"/>
  </si>
  <si>
    <t>高 知 新 聞</t>
    <rPh sb="0" eb="1">
      <t>タカ</t>
    </rPh>
    <rPh sb="2" eb="3">
      <t>チ</t>
    </rPh>
    <rPh sb="4" eb="5">
      <t>シン</t>
    </rPh>
    <rPh sb="6" eb="7">
      <t>ブン</t>
    </rPh>
    <phoneticPr fontId="2"/>
  </si>
  <si>
    <t>高　　知　　市</t>
    <rPh sb="0" eb="1">
      <t>タカ</t>
    </rPh>
    <rPh sb="3" eb="4">
      <t>チ</t>
    </rPh>
    <rPh sb="6" eb="7">
      <t>シ</t>
    </rPh>
    <phoneticPr fontId="2"/>
  </si>
  <si>
    <t>江ノ口</t>
    <rPh sb="0" eb="1">
      <t>エ</t>
    </rPh>
    <rPh sb="2" eb="3">
      <t>クチ</t>
    </rPh>
    <phoneticPr fontId="2"/>
  </si>
  <si>
    <t>美濃部</t>
    <rPh sb="0" eb="3">
      <t>ミノベ</t>
    </rPh>
    <phoneticPr fontId="2"/>
  </si>
  <si>
    <t>五台山</t>
    <rPh sb="0" eb="1">
      <t>ゴ</t>
    </rPh>
    <rPh sb="1" eb="2">
      <t>ダイ</t>
    </rPh>
    <rPh sb="2" eb="3">
      <t>ヤマ</t>
    </rPh>
    <phoneticPr fontId="2"/>
  </si>
  <si>
    <t>旧市内計</t>
    <rPh sb="0" eb="3">
      <t>キュウシナイ</t>
    </rPh>
    <rPh sb="3" eb="4">
      <t>ケイ</t>
    </rPh>
    <phoneticPr fontId="2"/>
  </si>
  <si>
    <t>潮見甲</t>
    <rPh sb="0" eb="2">
      <t>シオミ</t>
    </rPh>
    <rPh sb="2" eb="3">
      <t>コウ</t>
    </rPh>
    <phoneticPr fontId="2"/>
  </si>
  <si>
    <t>長浜成岡</t>
    <rPh sb="0" eb="2">
      <t>ナガハマ</t>
    </rPh>
    <rPh sb="2" eb="3">
      <t>ナリ</t>
    </rPh>
    <rPh sb="3" eb="4">
      <t>オカ</t>
    </rPh>
    <phoneticPr fontId="2"/>
  </si>
  <si>
    <t>新市内計</t>
    <rPh sb="0" eb="3">
      <t>シンシナイ</t>
    </rPh>
    <rPh sb="3" eb="4">
      <t>ケイ</t>
    </rPh>
    <phoneticPr fontId="2"/>
  </si>
  <si>
    <t>高知西部</t>
    <rPh sb="0" eb="2">
      <t>コウチ</t>
    </rPh>
    <rPh sb="2" eb="4">
      <t>セイブ</t>
    </rPh>
    <phoneticPr fontId="2"/>
  </si>
  <si>
    <t>高知中央</t>
    <rPh sb="0" eb="2">
      <t>コウチ</t>
    </rPh>
    <rPh sb="2" eb="4">
      <t>チュウオウ</t>
    </rPh>
    <phoneticPr fontId="2"/>
  </si>
  <si>
    <t>高知東部</t>
    <rPh sb="0" eb="2">
      <t>コウチ</t>
    </rPh>
    <rPh sb="2" eb="4">
      <t>トウブ</t>
    </rPh>
    <phoneticPr fontId="2"/>
  </si>
  <si>
    <t>高知北部</t>
    <rPh sb="0" eb="2">
      <t>コウチ</t>
    </rPh>
    <rPh sb="2" eb="4">
      <t>ホクブ</t>
    </rPh>
    <phoneticPr fontId="2"/>
  </si>
  <si>
    <t>高知南部</t>
    <rPh sb="0" eb="2">
      <t>コウチ</t>
    </rPh>
    <rPh sb="2" eb="4">
      <t>ナンブ</t>
    </rPh>
    <phoneticPr fontId="2"/>
  </si>
  <si>
    <t>南 国 市</t>
    <rPh sb="0" eb="1">
      <t>ミナミ</t>
    </rPh>
    <rPh sb="2" eb="3">
      <t>コク</t>
    </rPh>
    <rPh sb="4" eb="5">
      <t>シ</t>
    </rPh>
    <phoneticPr fontId="2"/>
  </si>
  <si>
    <t>潮見乙</t>
    <rPh sb="0" eb="1">
      <t>シオ</t>
    </rPh>
    <rPh sb="1" eb="2">
      <t>ミ</t>
    </rPh>
    <rPh sb="2" eb="3">
      <t>オツ</t>
    </rPh>
    <phoneticPr fontId="2"/>
  </si>
  <si>
    <t>長岡郡</t>
    <rPh sb="0" eb="2">
      <t>ナガオカ</t>
    </rPh>
    <rPh sb="2" eb="3">
      <t>グン</t>
    </rPh>
    <phoneticPr fontId="2"/>
  </si>
  <si>
    <t>土佐郡</t>
    <rPh sb="0" eb="2">
      <t>トサ</t>
    </rPh>
    <rPh sb="2" eb="3">
      <t>グン</t>
    </rPh>
    <phoneticPr fontId="2"/>
  </si>
  <si>
    <t>南国市</t>
    <rPh sb="0" eb="2">
      <t>ナンゴク</t>
    </rPh>
    <rPh sb="2" eb="3">
      <t>シ</t>
    </rPh>
    <phoneticPr fontId="2"/>
  </si>
  <si>
    <t>野市町</t>
    <rPh sb="0" eb="2">
      <t>ノイチ</t>
    </rPh>
    <rPh sb="2" eb="3">
      <t>マチ</t>
    </rPh>
    <phoneticPr fontId="2"/>
  </si>
  <si>
    <t>土佐山田町</t>
    <rPh sb="0" eb="2">
      <t>トサ</t>
    </rPh>
    <rPh sb="2" eb="4">
      <t>ヤマダ</t>
    </rPh>
    <rPh sb="4" eb="5">
      <t>マチ</t>
    </rPh>
    <phoneticPr fontId="2"/>
  </si>
  <si>
    <t>安芸市</t>
    <rPh sb="0" eb="2">
      <t>アキ</t>
    </rPh>
    <rPh sb="2" eb="3">
      <t>シ</t>
    </rPh>
    <phoneticPr fontId="2"/>
  </si>
  <si>
    <t>安芸市</t>
    <rPh sb="0" eb="3">
      <t>アキシ</t>
    </rPh>
    <phoneticPr fontId="2"/>
  </si>
  <si>
    <t>安　芸　郡</t>
    <rPh sb="0" eb="1">
      <t>アン</t>
    </rPh>
    <rPh sb="2" eb="3">
      <t>ゲイ</t>
    </rPh>
    <rPh sb="4" eb="5">
      <t>グン</t>
    </rPh>
    <phoneticPr fontId="2"/>
  </si>
  <si>
    <t>北川村野友</t>
    <rPh sb="0" eb="2">
      <t>キタカワ</t>
    </rPh>
    <rPh sb="2" eb="3">
      <t>ムラ</t>
    </rPh>
    <rPh sb="3" eb="4">
      <t>ノ</t>
    </rPh>
    <rPh sb="4" eb="5">
      <t>トモ</t>
    </rPh>
    <phoneticPr fontId="2"/>
  </si>
  <si>
    <t>東洋町甲浦</t>
    <rPh sb="0" eb="2">
      <t>トウヨウ</t>
    </rPh>
    <rPh sb="2" eb="3">
      <t>マチ</t>
    </rPh>
    <rPh sb="3" eb="4">
      <t>コウ</t>
    </rPh>
    <rPh sb="4" eb="5">
      <t>ウラ</t>
    </rPh>
    <phoneticPr fontId="2"/>
  </si>
  <si>
    <t>室戸市</t>
    <rPh sb="0" eb="3">
      <t>ムロトシ</t>
    </rPh>
    <phoneticPr fontId="2"/>
  </si>
  <si>
    <t>吾川郡①</t>
    <rPh sb="0" eb="1">
      <t>ゴ</t>
    </rPh>
    <rPh sb="1" eb="2">
      <t>ガワ</t>
    </rPh>
    <rPh sb="2" eb="3">
      <t>グン</t>
    </rPh>
    <phoneticPr fontId="2"/>
  </si>
  <si>
    <t>高岡郡①</t>
    <rPh sb="0" eb="3">
      <t>タカオカグン</t>
    </rPh>
    <phoneticPr fontId="2"/>
  </si>
  <si>
    <t>斗賀野</t>
    <rPh sb="0" eb="1">
      <t>ト</t>
    </rPh>
    <rPh sb="1" eb="2">
      <t>ガ</t>
    </rPh>
    <rPh sb="2" eb="3">
      <t>ノ</t>
    </rPh>
    <phoneticPr fontId="2"/>
  </si>
  <si>
    <t>土佐市</t>
    <rPh sb="0" eb="3">
      <t>トサシ</t>
    </rPh>
    <phoneticPr fontId="2"/>
  </si>
  <si>
    <t>須崎市</t>
    <rPh sb="0" eb="3">
      <t>スサキシ</t>
    </rPh>
    <phoneticPr fontId="2"/>
  </si>
  <si>
    <t>高　岡　郡　②</t>
    <rPh sb="0" eb="1">
      <t>タカ</t>
    </rPh>
    <rPh sb="2" eb="3">
      <t>オカ</t>
    </rPh>
    <rPh sb="4" eb="5">
      <t>グン</t>
    </rPh>
    <phoneticPr fontId="2"/>
  </si>
  <si>
    <t>土佐西</t>
    <rPh sb="0" eb="2">
      <t>トサ</t>
    </rPh>
    <rPh sb="2" eb="3">
      <t>ニシ</t>
    </rPh>
    <phoneticPr fontId="2"/>
  </si>
  <si>
    <t>須崎西</t>
    <rPh sb="0" eb="2">
      <t>スサキ</t>
    </rPh>
    <rPh sb="2" eb="3">
      <t>ニシ</t>
    </rPh>
    <phoneticPr fontId="2"/>
  </si>
  <si>
    <t>浦の内</t>
    <rPh sb="0" eb="1">
      <t>ウラ</t>
    </rPh>
    <rPh sb="2" eb="3">
      <t>ウチ</t>
    </rPh>
    <phoneticPr fontId="2"/>
  </si>
  <si>
    <t>中土佐町</t>
    <rPh sb="0" eb="1">
      <t>ナカ</t>
    </rPh>
    <rPh sb="1" eb="3">
      <t>トサ</t>
    </rPh>
    <rPh sb="3" eb="4">
      <t>マチ</t>
    </rPh>
    <phoneticPr fontId="2"/>
  </si>
  <si>
    <t>宿毛市</t>
    <rPh sb="0" eb="3">
      <t>スクモシ</t>
    </rPh>
    <phoneticPr fontId="2"/>
  </si>
  <si>
    <t>計</t>
    <rPh sb="0" eb="1">
      <t>ケイ</t>
    </rPh>
    <phoneticPr fontId="2"/>
  </si>
  <si>
    <t>安芸郡</t>
    <rPh sb="0" eb="2">
      <t>アキ</t>
    </rPh>
    <rPh sb="2" eb="3">
      <t>グン</t>
    </rPh>
    <phoneticPr fontId="2"/>
  </si>
  <si>
    <t>高岡郡①</t>
    <rPh sb="0" eb="2">
      <t>タカオカ</t>
    </rPh>
    <rPh sb="2" eb="3">
      <t>グン</t>
    </rPh>
    <phoneticPr fontId="2"/>
  </si>
  <si>
    <t>高知県合計</t>
    <rPh sb="0" eb="2">
      <t>コウチ</t>
    </rPh>
    <rPh sb="2" eb="3">
      <t>ケン</t>
    </rPh>
    <rPh sb="3" eb="4">
      <t>ゴウ</t>
    </rPh>
    <rPh sb="4" eb="5">
      <t>ケイ</t>
    </rPh>
    <phoneticPr fontId="2"/>
  </si>
  <si>
    <t>高岡郡②</t>
    <rPh sb="0" eb="2">
      <t>タカオカ</t>
    </rPh>
    <rPh sb="2" eb="3">
      <t>グン</t>
    </rPh>
    <phoneticPr fontId="2"/>
  </si>
  <si>
    <t>高知県折込部数表</t>
    <rPh sb="0" eb="2">
      <t>コウチ</t>
    </rPh>
    <rPh sb="2" eb="3">
      <t>ケン</t>
    </rPh>
    <rPh sb="3" eb="5">
      <t>オリコミ</t>
    </rPh>
    <rPh sb="5" eb="7">
      <t>ブスウ</t>
    </rPh>
    <rPh sb="7" eb="8">
      <t>ヒョウ</t>
    </rPh>
    <phoneticPr fontId="2"/>
  </si>
  <si>
    <t>高　知　県</t>
    <rPh sb="0" eb="1">
      <t>タカ</t>
    </rPh>
    <rPh sb="2" eb="3">
      <t>チ</t>
    </rPh>
    <rPh sb="4" eb="5">
      <t>ケン</t>
    </rPh>
    <phoneticPr fontId="2"/>
  </si>
  <si>
    <t>佐川町</t>
    <rPh sb="0" eb="1">
      <t>サ</t>
    </rPh>
    <rPh sb="1" eb="2">
      <t>カワ</t>
    </rPh>
    <rPh sb="2" eb="3">
      <t>マチ</t>
    </rPh>
    <phoneticPr fontId="2"/>
  </si>
  <si>
    <t>越知町</t>
    <rPh sb="0" eb="2">
      <t>オチ</t>
    </rPh>
    <rPh sb="2" eb="3">
      <t>マチ</t>
    </rPh>
    <phoneticPr fontId="2"/>
  </si>
  <si>
    <t>土佐清水市</t>
    <rPh sb="0" eb="2">
      <t>トサ</t>
    </rPh>
    <rPh sb="2" eb="3">
      <t>キヨシ</t>
    </rPh>
    <rPh sb="3" eb="4">
      <t>ミズ</t>
    </rPh>
    <rPh sb="4" eb="5">
      <t>シ</t>
    </rPh>
    <phoneticPr fontId="2"/>
  </si>
  <si>
    <t>梼原町</t>
    <rPh sb="2" eb="3">
      <t>マチ</t>
    </rPh>
    <phoneticPr fontId="2"/>
  </si>
  <si>
    <t>県下合計</t>
    <rPh sb="0" eb="2">
      <t>ケンカ</t>
    </rPh>
    <rPh sb="2" eb="4">
      <t>ゴウケイ</t>
    </rPh>
    <phoneticPr fontId="2"/>
  </si>
  <si>
    <t>奈半利町</t>
    <rPh sb="0" eb="1">
      <t>ナ</t>
    </rPh>
    <rPh sb="1" eb="2">
      <t>ハン</t>
    </rPh>
    <rPh sb="2" eb="3">
      <t>リ</t>
    </rPh>
    <rPh sb="3" eb="4">
      <t>マチ</t>
    </rPh>
    <phoneticPr fontId="2"/>
  </si>
  <si>
    <t>四万十市</t>
    <rPh sb="0" eb="3">
      <t>シマント</t>
    </rPh>
    <rPh sb="3" eb="4">
      <t>シ</t>
    </rPh>
    <phoneticPr fontId="2"/>
  </si>
  <si>
    <t>四万十市</t>
    <rPh sb="0" eb="3">
      <t>ヨンマンジュウ</t>
    </rPh>
    <rPh sb="3" eb="4">
      <t>シ</t>
    </rPh>
    <phoneticPr fontId="2"/>
  </si>
  <si>
    <t>いの町</t>
    <rPh sb="2" eb="3">
      <t>マチ</t>
    </rPh>
    <phoneticPr fontId="2"/>
  </si>
  <si>
    <t>安芸足達</t>
    <rPh sb="0" eb="2">
      <t>アキ</t>
    </rPh>
    <rPh sb="2" eb="4">
      <t>アダチ</t>
    </rPh>
    <phoneticPr fontId="2"/>
  </si>
  <si>
    <t>香南市</t>
    <rPh sb="0" eb="1">
      <t>カオリ</t>
    </rPh>
    <rPh sb="1" eb="2">
      <t>ミナミ</t>
    </rPh>
    <rPh sb="2" eb="3">
      <t>シ</t>
    </rPh>
    <phoneticPr fontId="2"/>
  </si>
  <si>
    <t>香美市</t>
    <rPh sb="0" eb="2">
      <t>カミ</t>
    </rPh>
    <rPh sb="2" eb="3">
      <t>シ</t>
    </rPh>
    <phoneticPr fontId="2"/>
  </si>
  <si>
    <t>四万十町</t>
    <rPh sb="0" eb="3">
      <t>シマント</t>
    </rPh>
    <rPh sb="3" eb="4">
      <t>マチ</t>
    </rPh>
    <phoneticPr fontId="2"/>
  </si>
  <si>
    <t>市、郡 別</t>
    <rPh sb="0" eb="1">
      <t>シ</t>
    </rPh>
    <rPh sb="2" eb="3">
      <t>グン</t>
    </rPh>
    <rPh sb="4" eb="5">
      <t>ベツ</t>
    </rPh>
    <phoneticPr fontId="2"/>
  </si>
  <si>
    <t>高知市</t>
    <rPh sb="0" eb="2">
      <t>コウチ</t>
    </rPh>
    <rPh sb="2" eb="3">
      <t>シ</t>
    </rPh>
    <phoneticPr fontId="2"/>
  </si>
  <si>
    <t>香南市</t>
    <rPh sb="0" eb="2">
      <t>コウナン</t>
    </rPh>
    <rPh sb="2" eb="3">
      <t>シ</t>
    </rPh>
    <phoneticPr fontId="2"/>
  </si>
  <si>
    <t>吾川郡①</t>
    <rPh sb="0" eb="2">
      <t>アガワ</t>
    </rPh>
    <rPh sb="2" eb="3">
      <t>グン</t>
    </rPh>
    <phoneticPr fontId="2"/>
  </si>
  <si>
    <t>吾川郡②</t>
    <rPh sb="0" eb="2">
      <t>アガワ</t>
    </rPh>
    <rPh sb="2" eb="3">
      <t>グン</t>
    </rPh>
    <phoneticPr fontId="2"/>
  </si>
  <si>
    <t>須崎市</t>
    <rPh sb="0" eb="2">
      <t>スサキ</t>
    </rPh>
    <rPh sb="2" eb="3">
      <t>シ</t>
    </rPh>
    <phoneticPr fontId="2"/>
  </si>
  <si>
    <t>幡多郡①</t>
    <rPh sb="0" eb="2">
      <t>ハタ</t>
    </rPh>
    <rPh sb="2" eb="3">
      <t>グン</t>
    </rPh>
    <phoneticPr fontId="2"/>
  </si>
  <si>
    <t>土佐清水市</t>
    <rPh sb="0" eb="4">
      <t>トサシミズ</t>
    </rPh>
    <rPh sb="4" eb="5">
      <t>シ</t>
    </rPh>
    <phoneticPr fontId="2"/>
  </si>
  <si>
    <t>宿毛市</t>
    <rPh sb="0" eb="2">
      <t>スクモ</t>
    </rPh>
    <rPh sb="2" eb="3">
      <t>シ</t>
    </rPh>
    <phoneticPr fontId="2"/>
  </si>
  <si>
    <t>幡多郡②</t>
    <rPh sb="0" eb="2">
      <t>ハタ</t>
    </rPh>
    <rPh sb="2" eb="3">
      <t>グン</t>
    </rPh>
    <phoneticPr fontId="2"/>
  </si>
  <si>
    <t>（全国紙）高知市・南国市　　計</t>
    <rPh sb="5" eb="7">
      <t>コウチ</t>
    </rPh>
    <rPh sb="7" eb="8">
      <t>シ</t>
    </rPh>
    <rPh sb="9" eb="11">
      <t>ナンゴク</t>
    </rPh>
    <rPh sb="11" eb="12">
      <t>シ</t>
    </rPh>
    <rPh sb="14" eb="15">
      <t>ケイ</t>
    </rPh>
    <phoneticPr fontId="2"/>
  </si>
  <si>
    <t>（全国紙）上記以外の地区　計</t>
    <rPh sb="5" eb="7">
      <t>ジョウキ</t>
    </rPh>
    <rPh sb="7" eb="9">
      <t>イガイ</t>
    </rPh>
    <rPh sb="10" eb="12">
      <t>チク</t>
    </rPh>
    <rPh sb="13" eb="14">
      <t>ケイ</t>
    </rPh>
    <phoneticPr fontId="2"/>
  </si>
  <si>
    <t>高知県金額</t>
    <rPh sb="0" eb="2">
      <t>コウチ</t>
    </rPh>
    <rPh sb="2" eb="3">
      <t>ケン</t>
    </rPh>
    <rPh sb="3" eb="5">
      <t>キンガク</t>
    </rPh>
    <phoneticPr fontId="2"/>
  </si>
  <si>
    <t>高知新聞　</t>
    <rPh sb="0" eb="1">
      <t>タカ</t>
    </rPh>
    <rPh sb="1" eb="2">
      <t>チ</t>
    </rPh>
    <rPh sb="2" eb="3">
      <t>シン</t>
    </rPh>
    <rPh sb="3" eb="4">
      <t>ブン</t>
    </rPh>
    <phoneticPr fontId="2"/>
  </si>
  <si>
    <t>高知県全域</t>
    <rPh sb="0" eb="3">
      <t>コウチケン</t>
    </rPh>
    <rPh sb="3" eb="5">
      <t>ゼンイキ</t>
    </rPh>
    <phoneticPr fontId="2"/>
  </si>
  <si>
    <t>高知市・南国市</t>
    <rPh sb="0" eb="3">
      <t>コウチシ</t>
    </rPh>
    <rPh sb="4" eb="6">
      <t>ナンゴク</t>
    </rPh>
    <rPh sb="6" eb="7">
      <t>シ</t>
    </rPh>
    <phoneticPr fontId="2"/>
  </si>
  <si>
    <t>上記以外の地区</t>
    <rPh sb="0" eb="2">
      <t>ジョウキ</t>
    </rPh>
    <rPh sb="2" eb="4">
      <t>イガイ</t>
    </rPh>
    <rPh sb="5" eb="7">
      <t>チク</t>
    </rPh>
    <phoneticPr fontId="2"/>
  </si>
  <si>
    <t>Ｂ４</t>
    <phoneticPr fontId="2"/>
  </si>
  <si>
    <t>Ｂ３</t>
    <phoneticPr fontId="2"/>
  </si>
  <si>
    <t>Ｂ２</t>
    <phoneticPr fontId="2"/>
  </si>
  <si>
    <t>折    込    単    価　（ 税 別 ）</t>
    <rPh sb="0" eb="1">
      <t>オリ</t>
    </rPh>
    <rPh sb="5" eb="6">
      <t>コミ</t>
    </rPh>
    <rPh sb="10" eb="11">
      <t>タン</t>
    </rPh>
    <rPh sb="15" eb="16">
      <t>アタイ</t>
    </rPh>
    <rPh sb="19" eb="20">
      <t>ゼイ</t>
    </rPh>
    <rPh sb="21" eb="22">
      <t>ベツ</t>
    </rPh>
    <phoneticPr fontId="2"/>
  </si>
  <si>
    <t>※販売店の区域と行政区域は一致していない場合があります。</t>
    <phoneticPr fontId="2"/>
  </si>
  <si>
    <t>鏡川口(合)</t>
    <rPh sb="0" eb="1">
      <t>カガミ</t>
    </rPh>
    <rPh sb="1" eb="3">
      <t>カワグチ</t>
    </rPh>
    <phoneticPr fontId="2"/>
  </si>
  <si>
    <t>奈半利(合)</t>
    <rPh sb="0" eb="1">
      <t>ナ</t>
    </rPh>
    <rPh sb="1" eb="2">
      <t>ハン</t>
    </rPh>
    <rPh sb="2" eb="3">
      <t>リ</t>
    </rPh>
    <phoneticPr fontId="2"/>
  </si>
  <si>
    <t>吉良川(合)</t>
    <rPh sb="0" eb="2">
      <t>キラ</t>
    </rPh>
    <rPh sb="2" eb="3">
      <t>カワ</t>
    </rPh>
    <phoneticPr fontId="2"/>
  </si>
  <si>
    <t>佐喜浜(合)</t>
    <rPh sb="0" eb="1">
      <t>サ</t>
    </rPh>
    <rPh sb="1" eb="2">
      <t>キ</t>
    </rPh>
    <rPh sb="2" eb="3">
      <t>ハマ</t>
    </rPh>
    <phoneticPr fontId="2"/>
  </si>
  <si>
    <t>須崎東(合)</t>
    <rPh sb="0" eb="2">
      <t>スサキ</t>
    </rPh>
    <rPh sb="2" eb="3">
      <t>ヒガシ</t>
    </rPh>
    <phoneticPr fontId="2"/>
  </si>
  <si>
    <t>江川崎(合)</t>
    <rPh sb="0" eb="1">
      <t>エ</t>
    </rPh>
    <rPh sb="1" eb="3">
      <t>カワサキ</t>
    </rPh>
    <phoneticPr fontId="2"/>
  </si>
  <si>
    <t>清水山本(合)</t>
    <rPh sb="0" eb="2">
      <t>シミズ</t>
    </rPh>
    <rPh sb="2" eb="4">
      <t>ヤマモト</t>
    </rPh>
    <phoneticPr fontId="2"/>
  </si>
  <si>
    <t>下の加江(合)</t>
    <rPh sb="0" eb="1">
      <t>シタ</t>
    </rPh>
    <rPh sb="2" eb="3">
      <t>カ</t>
    </rPh>
    <rPh sb="3" eb="4">
      <t>エ</t>
    </rPh>
    <phoneticPr fontId="2"/>
  </si>
  <si>
    <t>小筑紫(合)</t>
    <rPh sb="0" eb="1">
      <t>コ</t>
    </rPh>
    <rPh sb="1" eb="2">
      <t>チク</t>
    </rPh>
    <rPh sb="2" eb="3">
      <t>ムラサキ</t>
    </rPh>
    <phoneticPr fontId="2"/>
  </si>
  <si>
    <t>サイズ</t>
    <phoneticPr fontId="2"/>
  </si>
  <si>
    <t>-</t>
    <phoneticPr fontId="2"/>
  </si>
  <si>
    <t>Ａ４</t>
    <phoneticPr fontId="2"/>
  </si>
  <si>
    <t>Ｂ５</t>
    <phoneticPr fontId="2"/>
  </si>
  <si>
    <t>上記料金には消費税は含まれておりません。</t>
    <phoneticPr fontId="2"/>
  </si>
  <si>
    <t>サイズ</t>
    <phoneticPr fontId="2"/>
  </si>
  <si>
    <t>乾</t>
    <rPh sb="0" eb="1">
      <t>イヌイ</t>
    </rPh>
    <phoneticPr fontId="2"/>
  </si>
  <si>
    <t>いの町
伊野東(合)</t>
    <rPh sb="2" eb="3">
      <t>マチ</t>
    </rPh>
    <rPh sb="4" eb="5">
      <t>イ</t>
    </rPh>
    <rPh sb="5" eb="6">
      <t>ノ</t>
    </rPh>
    <rPh sb="6" eb="7">
      <t>ヒガシ</t>
    </rPh>
    <phoneticPr fontId="2"/>
  </si>
  <si>
    <t>仁淀川町
池川(合)</t>
    <rPh sb="5" eb="6">
      <t>イケ</t>
    </rPh>
    <rPh sb="6" eb="7">
      <t>カワ</t>
    </rPh>
    <phoneticPr fontId="2"/>
  </si>
  <si>
    <t>越知町
越知(合)</t>
    <rPh sb="0" eb="2">
      <t>オチ</t>
    </rPh>
    <rPh sb="2" eb="3">
      <t>マチ</t>
    </rPh>
    <rPh sb="4" eb="6">
      <t>オチ</t>
    </rPh>
    <phoneticPr fontId="2"/>
  </si>
  <si>
    <t>春野町
弘岡甲(合)</t>
    <rPh sb="0" eb="2">
      <t>ハルノ</t>
    </rPh>
    <rPh sb="2" eb="3">
      <t>マチ</t>
    </rPh>
    <rPh sb="4" eb="5">
      <t>ヒロ</t>
    </rPh>
    <rPh sb="5" eb="6">
      <t>オカ</t>
    </rPh>
    <rPh sb="6" eb="7">
      <t>コウ</t>
    </rPh>
    <phoneticPr fontId="2"/>
  </si>
  <si>
    <t>中土佐町
久礼(合)</t>
    <rPh sb="0" eb="1">
      <t>ナカ</t>
    </rPh>
    <rPh sb="1" eb="3">
      <t>トサ</t>
    </rPh>
    <rPh sb="3" eb="4">
      <t>マチ</t>
    </rPh>
    <rPh sb="5" eb="6">
      <t>ヒサ</t>
    </rPh>
    <rPh sb="6" eb="7">
      <t>レイ</t>
    </rPh>
    <phoneticPr fontId="2"/>
  </si>
  <si>
    <t>梼原町
梼原(合)</t>
    <rPh sb="1" eb="2">
      <t>ハラ</t>
    </rPh>
    <rPh sb="2" eb="3">
      <t>マチ</t>
    </rPh>
    <phoneticPr fontId="2"/>
  </si>
  <si>
    <t>四万十町
窪川(合)</t>
    <rPh sb="0" eb="3">
      <t>シマント</t>
    </rPh>
    <rPh sb="3" eb="4">
      <t>マチ</t>
    </rPh>
    <rPh sb="5" eb="6">
      <t>クボ</t>
    </rPh>
    <rPh sb="6" eb="7">
      <t>カワ</t>
    </rPh>
    <phoneticPr fontId="2"/>
  </si>
  <si>
    <t>清水浜口</t>
    <phoneticPr fontId="2"/>
  </si>
  <si>
    <t>黒潮町
佐賀(合)</t>
    <rPh sb="0" eb="2">
      <t>クロシオ</t>
    </rPh>
    <rPh sb="4" eb="5">
      <t>サ</t>
    </rPh>
    <rPh sb="5" eb="6">
      <t>ガ</t>
    </rPh>
    <phoneticPr fontId="2"/>
  </si>
  <si>
    <t>〃
大田口(合)</t>
    <rPh sb="2" eb="3">
      <t>オオ</t>
    </rPh>
    <rPh sb="3" eb="5">
      <t>タグチ</t>
    </rPh>
    <phoneticPr fontId="2"/>
  </si>
  <si>
    <t>〃
春野南(合)</t>
    <rPh sb="2" eb="4">
      <t>ハルノ</t>
    </rPh>
    <rPh sb="4" eb="5">
      <t>ミナミ</t>
    </rPh>
    <phoneticPr fontId="2"/>
  </si>
  <si>
    <t>〃
仁井田(合)</t>
    <rPh sb="2" eb="3">
      <t>ジン</t>
    </rPh>
    <rPh sb="3" eb="4">
      <t>イ</t>
    </rPh>
    <rPh sb="4" eb="5">
      <t>タ</t>
    </rPh>
    <phoneticPr fontId="2"/>
  </si>
  <si>
    <r>
      <t>ページ合計／</t>
    </r>
    <r>
      <rPr>
        <b/>
        <sz val="12"/>
        <color indexed="10"/>
        <rFont val="ＭＳ Ｐゴシック"/>
        <family val="3"/>
        <charset val="128"/>
      </rPr>
      <t>折込総合計</t>
    </r>
    <rPh sb="3" eb="5">
      <t>ゴウケイ</t>
    </rPh>
    <rPh sb="6" eb="8">
      <t>オリコミ</t>
    </rPh>
    <rPh sb="8" eb="10">
      <t>ソウゴウ</t>
    </rPh>
    <rPh sb="10" eb="11">
      <t>ケイ</t>
    </rPh>
    <phoneticPr fontId="2"/>
  </si>
  <si>
    <t>粟田</t>
    <rPh sb="0" eb="1">
      <t>アワ</t>
    </rPh>
    <rPh sb="1" eb="2">
      <t>タ</t>
    </rPh>
    <phoneticPr fontId="2"/>
  </si>
  <si>
    <t>門田</t>
    <rPh sb="0" eb="1">
      <t>モン</t>
    </rPh>
    <rPh sb="1" eb="2">
      <t>タ</t>
    </rPh>
    <phoneticPr fontId="2"/>
  </si>
  <si>
    <t>浜渦</t>
    <rPh sb="0" eb="1">
      <t>ハマ</t>
    </rPh>
    <rPh sb="1" eb="2">
      <t>ウズ</t>
    </rPh>
    <phoneticPr fontId="2"/>
  </si>
  <si>
    <t>市原</t>
    <rPh sb="0" eb="1">
      <t>イチ</t>
    </rPh>
    <rPh sb="1" eb="2">
      <t>ハラ</t>
    </rPh>
    <phoneticPr fontId="2"/>
  </si>
  <si>
    <t>谷口</t>
    <rPh sb="0" eb="1">
      <t>タニ</t>
    </rPh>
    <rPh sb="1" eb="2">
      <t>クチ</t>
    </rPh>
    <phoneticPr fontId="2"/>
  </si>
  <si>
    <t>山崎</t>
    <rPh sb="0" eb="1">
      <t>ヤマ</t>
    </rPh>
    <rPh sb="1" eb="2">
      <t>サキ</t>
    </rPh>
    <phoneticPr fontId="2"/>
  </si>
  <si>
    <t>山本</t>
    <rPh sb="0" eb="1">
      <t>ヤマ</t>
    </rPh>
    <rPh sb="1" eb="2">
      <t>モト</t>
    </rPh>
    <phoneticPr fontId="2"/>
  </si>
  <si>
    <t>川村</t>
    <rPh sb="0" eb="1">
      <t>カワ</t>
    </rPh>
    <rPh sb="1" eb="2">
      <t>ムラ</t>
    </rPh>
    <phoneticPr fontId="2"/>
  </si>
  <si>
    <t>城北</t>
    <rPh sb="0" eb="1">
      <t>シロ</t>
    </rPh>
    <rPh sb="1" eb="2">
      <t>キタ</t>
    </rPh>
    <phoneticPr fontId="2"/>
  </si>
  <si>
    <t>堀内</t>
    <rPh sb="0" eb="1">
      <t>ホリ</t>
    </rPh>
    <rPh sb="1" eb="2">
      <t>ウチ</t>
    </rPh>
    <phoneticPr fontId="2"/>
  </si>
  <si>
    <t>近森</t>
    <rPh sb="0" eb="1">
      <t>チカ</t>
    </rPh>
    <rPh sb="1" eb="2">
      <t>モリ</t>
    </rPh>
    <phoneticPr fontId="2"/>
  </si>
  <si>
    <t>安松</t>
    <rPh sb="0" eb="1">
      <t>ヤス</t>
    </rPh>
    <rPh sb="1" eb="2">
      <t>マツ</t>
    </rPh>
    <phoneticPr fontId="2"/>
  </si>
  <si>
    <t>宮内</t>
    <rPh sb="0" eb="1">
      <t>ミヤ</t>
    </rPh>
    <rPh sb="1" eb="2">
      <t>ウチ</t>
    </rPh>
    <phoneticPr fontId="2"/>
  </si>
  <si>
    <t>潮江</t>
    <rPh sb="0" eb="1">
      <t>シオ</t>
    </rPh>
    <rPh sb="1" eb="2">
      <t>エ</t>
    </rPh>
    <phoneticPr fontId="2"/>
  </si>
  <si>
    <t>筒井(合)</t>
    <rPh sb="0" eb="1">
      <t>ツツ</t>
    </rPh>
    <rPh sb="1" eb="2">
      <t>イ</t>
    </rPh>
    <phoneticPr fontId="2"/>
  </si>
  <si>
    <t>桜井</t>
    <rPh sb="0" eb="1">
      <t>サクラ</t>
    </rPh>
    <rPh sb="1" eb="2">
      <t>イ</t>
    </rPh>
    <phoneticPr fontId="2"/>
  </si>
  <si>
    <t>本町</t>
    <rPh sb="0" eb="1">
      <t>ホン</t>
    </rPh>
    <rPh sb="1" eb="2">
      <t>マチ</t>
    </rPh>
    <phoneticPr fontId="2"/>
  </si>
  <si>
    <t>薊野</t>
    <rPh sb="1" eb="2">
      <t>ノ</t>
    </rPh>
    <phoneticPr fontId="2"/>
  </si>
  <si>
    <t>一宮</t>
    <rPh sb="0" eb="1">
      <t>イチ</t>
    </rPh>
    <rPh sb="1" eb="2">
      <t>ミヤ</t>
    </rPh>
    <phoneticPr fontId="2"/>
  </si>
  <si>
    <t>高須(合)</t>
    <rPh sb="0" eb="1">
      <t>タカ</t>
    </rPh>
    <rPh sb="1" eb="2">
      <t>ス</t>
    </rPh>
    <phoneticPr fontId="2"/>
  </si>
  <si>
    <t>三里</t>
    <rPh sb="0" eb="1">
      <t>サン</t>
    </rPh>
    <rPh sb="1" eb="2">
      <t>リ</t>
    </rPh>
    <phoneticPr fontId="2"/>
  </si>
  <si>
    <t>十津</t>
    <rPh sb="0" eb="1">
      <t>ジュウ</t>
    </rPh>
    <rPh sb="1" eb="2">
      <t>ツ</t>
    </rPh>
    <phoneticPr fontId="2"/>
  </si>
  <si>
    <t>大津</t>
    <rPh sb="0" eb="1">
      <t>オオ</t>
    </rPh>
    <rPh sb="1" eb="2">
      <t>ツ</t>
    </rPh>
    <phoneticPr fontId="2"/>
  </si>
  <si>
    <t>介良</t>
    <rPh sb="0" eb="1">
      <t>スケ</t>
    </rPh>
    <rPh sb="1" eb="2">
      <t>リョウ</t>
    </rPh>
    <phoneticPr fontId="2"/>
  </si>
  <si>
    <t>長浜</t>
    <rPh sb="0" eb="1">
      <t>ナガ</t>
    </rPh>
    <rPh sb="1" eb="2">
      <t>ハマ</t>
    </rPh>
    <phoneticPr fontId="2"/>
  </si>
  <si>
    <t>横浜(合)</t>
    <rPh sb="0" eb="1">
      <t>ヨコ</t>
    </rPh>
    <rPh sb="1" eb="2">
      <t>ハマ</t>
    </rPh>
    <phoneticPr fontId="2"/>
  </si>
  <si>
    <t>尾立</t>
    <rPh sb="0" eb="1">
      <t>オ</t>
    </rPh>
    <rPh sb="1" eb="2">
      <t>タ</t>
    </rPh>
    <phoneticPr fontId="2"/>
  </si>
  <si>
    <t>菖蒲</t>
    <rPh sb="0" eb="1">
      <t>ショウ</t>
    </rPh>
    <rPh sb="1" eb="2">
      <t>ガマ</t>
    </rPh>
    <phoneticPr fontId="2"/>
  </si>
  <si>
    <t>朝倉</t>
    <rPh sb="0" eb="1">
      <t>アサ</t>
    </rPh>
    <rPh sb="1" eb="2">
      <t>クラ</t>
    </rPh>
    <phoneticPr fontId="2"/>
  </si>
  <si>
    <t>桟橋</t>
    <rPh sb="1" eb="2">
      <t>ハシ</t>
    </rPh>
    <phoneticPr fontId="2"/>
  </si>
  <si>
    <t>高須</t>
    <rPh sb="0" eb="1">
      <t>タカ</t>
    </rPh>
    <rPh sb="1" eb="2">
      <t>ス</t>
    </rPh>
    <phoneticPr fontId="2"/>
  </si>
  <si>
    <t>後免</t>
    <rPh sb="0" eb="1">
      <t>ゴ</t>
    </rPh>
    <rPh sb="1" eb="2">
      <t>メン</t>
    </rPh>
    <phoneticPr fontId="2"/>
  </si>
  <si>
    <t>岡豊</t>
    <rPh sb="0" eb="1">
      <t>オカ</t>
    </rPh>
    <rPh sb="1" eb="2">
      <t>トヨ</t>
    </rPh>
    <phoneticPr fontId="2"/>
  </si>
  <si>
    <t>十市</t>
    <rPh sb="0" eb="1">
      <t>ジュウ</t>
    </rPh>
    <rPh sb="1" eb="2">
      <t>イチ</t>
    </rPh>
    <phoneticPr fontId="2"/>
  </si>
  <si>
    <t>前浜</t>
    <rPh sb="0" eb="1">
      <t>マエ</t>
    </rPh>
    <rPh sb="1" eb="2">
      <t>ハマ</t>
    </rPh>
    <phoneticPr fontId="2"/>
  </si>
  <si>
    <t>夜須(合)</t>
    <rPh sb="0" eb="1">
      <t>ヨル</t>
    </rPh>
    <rPh sb="1" eb="2">
      <t>ス</t>
    </rPh>
    <phoneticPr fontId="2"/>
  </si>
  <si>
    <t>香宗(合)</t>
    <rPh sb="0" eb="1">
      <t>カ</t>
    </rPh>
    <rPh sb="1" eb="2">
      <t>ムネ</t>
    </rPh>
    <phoneticPr fontId="2"/>
  </si>
  <si>
    <t>山北(合)</t>
    <rPh sb="0" eb="1">
      <t>ヤマ</t>
    </rPh>
    <rPh sb="1" eb="2">
      <t>キタ</t>
    </rPh>
    <phoneticPr fontId="2"/>
  </si>
  <si>
    <t>野市(合)</t>
    <rPh sb="0" eb="1">
      <t>ノ</t>
    </rPh>
    <rPh sb="1" eb="2">
      <t>イチ</t>
    </rPh>
    <phoneticPr fontId="2"/>
  </si>
  <si>
    <t>〃関田</t>
    <rPh sb="1" eb="3">
      <t>セキタ</t>
    </rPh>
    <phoneticPr fontId="2"/>
  </si>
  <si>
    <t>〃山本</t>
    <rPh sb="1" eb="3">
      <t>ヤマモト</t>
    </rPh>
    <phoneticPr fontId="2"/>
  </si>
  <si>
    <t>〃片地</t>
    <rPh sb="1" eb="2">
      <t>カタ</t>
    </rPh>
    <rPh sb="2" eb="3">
      <t>チ</t>
    </rPh>
    <phoneticPr fontId="2"/>
  </si>
  <si>
    <t>本山(合)</t>
    <rPh sb="0" eb="1">
      <t>モト</t>
    </rPh>
    <rPh sb="1" eb="2">
      <t>ヤマ</t>
    </rPh>
    <phoneticPr fontId="2"/>
  </si>
  <si>
    <t>〃
重森(合)</t>
    <rPh sb="2" eb="4">
      <t>シゲモリ</t>
    </rPh>
    <phoneticPr fontId="2"/>
  </si>
  <si>
    <t>嶺北</t>
    <rPh sb="0" eb="1">
      <t>レイ</t>
    </rPh>
    <rPh sb="1" eb="2">
      <t>キタ</t>
    </rPh>
    <phoneticPr fontId="2"/>
  </si>
  <si>
    <t>大豊町
大杉(合)</t>
    <rPh sb="0" eb="2">
      <t>オオトヨ</t>
    </rPh>
    <rPh sb="2" eb="3">
      <t>マチ</t>
    </rPh>
    <rPh sb="4" eb="6">
      <t>オオスギ</t>
    </rPh>
    <phoneticPr fontId="2"/>
  </si>
  <si>
    <t>香北町
香北</t>
    <rPh sb="0" eb="1">
      <t>カ</t>
    </rPh>
    <rPh sb="1" eb="2">
      <t>キタ</t>
    </rPh>
    <rPh sb="2" eb="3">
      <t>マチ</t>
    </rPh>
    <rPh sb="4" eb="5">
      <t>カ</t>
    </rPh>
    <rPh sb="5" eb="6">
      <t>キタ</t>
    </rPh>
    <phoneticPr fontId="2"/>
  </si>
  <si>
    <t>物部村
大栃</t>
    <rPh sb="0" eb="2">
      <t>モノノベ</t>
    </rPh>
    <rPh sb="2" eb="3">
      <t>ムラ</t>
    </rPh>
    <rPh sb="4" eb="5">
      <t>オオ</t>
    </rPh>
    <rPh sb="5" eb="6">
      <t>トチ</t>
    </rPh>
    <phoneticPr fontId="2"/>
  </si>
  <si>
    <t>安田</t>
    <rPh sb="0" eb="1">
      <t>ヤス</t>
    </rPh>
    <rPh sb="1" eb="2">
      <t>タ</t>
    </rPh>
    <phoneticPr fontId="2"/>
  </si>
  <si>
    <t>馬路</t>
    <rPh sb="0" eb="1">
      <t>ウマ</t>
    </rPh>
    <rPh sb="1" eb="2">
      <t>ミチ</t>
    </rPh>
    <phoneticPr fontId="2"/>
  </si>
  <si>
    <t>田野(合)</t>
    <rPh sb="0" eb="1">
      <t>タ</t>
    </rPh>
    <rPh sb="1" eb="2">
      <t>ノ</t>
    </rPh>
    <phoneticPr fontId="2"/>
  </si>
  <si>
    <t>室戸(合)</t>
    <rPh sb="0" eb="1">
      <t>ムロ</t>
    </rPh>
    <rPh sb="1" eb="2">
      <t>ト</t>
    </rPh>
    <phoneticPr fontId="2"/>
  </si>
  <si>
    <t>羽根(合)</t>
    <rPh sb="0" eb="1">
      <t>ハ</t>
    </rPh>
    <rPh sb="1" eb="2">
      <t>ネ</t>
    </rPh>
    <phoneticPr fontId="2"/>
  </si>
  <si>
    <t>津呂(合)</t>
    <rPh sb="0" eb="1">
      <t>ツ</t>
    </rPh>
    <rPh sb="1" eb="2">
      <t>ロ</t>
    </rPh>
    <phoneticPr fontId="2"/>
  </si>
  <si>
    <t>〃
伊野西(合)</t>
    <rPh sb="2" eb="3">
      <t>イ</t>
    </rPh>
    <rPh sb="3" eb="4">
      <t>ノ</t>
    </rPh>
    <rPh sb="4" eb="5">
      <t>ニシ</t>
    </rPh>
    <phoneticPr fontId="2"/>
  </si>
  <si>
    <t>〃神谷</t>
    <rPh sb="1" eb="2">
      <t>カミ</t>
    </rPh>
    <rPh sb="2" eb="3">
      <t>タニ</t>
    </rPh>
    <phoneticPr fontId="2"/>
  </si>
  <si>
    <t>〃
枝川(合)</t>
    <rPh sb="2" eb="3">
      <t>エダ</t>
    </rPh>
    <rPh sb="3" eb="4">
      <t>カワ</t>
    </rPh>
    <phoneticPr fontId="2"/>
  </si>
  <si>
    <t>〃
下八川(合)</t>
    <rPh sb="2" eb="3">
      <t>シタ</t>
    </rPh>
    <rPh sb="3" eb="4">
      <t>ハチ</t>
    </rPh>
    <rPh sb="4" eb="5">
      <t>カワ</t>
    </rPh>
    <phoneticPr fontId="2"/>
  </si>
  <si>
    <t>〃
上八川(合)</t>
    <rPh sb="2" eb="3">
      <t>ウエ</t>
    </rPh>
    <rPh sb="3" eb="4">
      <t>ハチ</t>
    </rPh>
    <rPh sb="4" eb="5">
      <t>カワ</t>
    </rPh>
    <phoneticPr fontId="2"/>
  </si>
  <si>
    <t>〃日比原</t>
    <rPh sb="1" eb="4">
      <t>ヒビハラ</t>
    </rPh>
    <phoneticPr fontId="2"/>
  </si>
  <si>
    <t>〃
吾川(合)</t>
    <rPh sb="2" eb="3">
      <t>ゴ</t>
    </rPh>
    <rPh sb="3" eb="4">
      <t>カワ</t>
    </rPh>
    <phoneticPr fontId="2"/>
  </si>
  <si>
    <t>〃
別府(合)</t>
    <rPh sb="2" eb="4">
      <t>ベップ</t>
    </rPh>
    <phoneticPr fontId="2"/>
  </si>
  <si>
    <t>佐川</t>
    <rPh sb="0" eb="1">
      <t>サ</t>
    </rPh>
    <rPh sb="1" eb="2">
      <t>カワ</t>
    </rPh>
    <phoneticPr fontId="2"/>
  </si>
  <si>
    <t>日高(合)</t>
    <rPh sb="0" eb="1">
      <t>ヒ</t>
    </rPh>
    <rPh sb="1" eb="2">
      <t>タカ</t>
    </rPh>
    <phoneticPr fontId="2"/>
  </si>
  <si>
    <t>〃明治</t>
    <rPh sb="1" eb="3">
      <t>メイジ</t>
    </rPh>
    <phoneticPr fontId="2"/>
  </si>
  <si>
    <t>甲浦</t>
    <rPh sb="0" eb="1">
      <t>コウ</t>
    </rPh>
    <rPh sb="1" eb="2">
      <t>ウラ</t>
    </rPh>
    <phoneticPr fontId="2"/>
  </si>
  <si>
    <t>日下</t>
    <rPh sb="0" eb="1">
      <t>ニチ</t>
    </rPh>
    <rPh sb="1" eb="2">
      <t>シタ</t>
    </rPh>
    <phoneticPr fontId="2"/>
  </si>
  <si>
    <t>〃
芳原(合)</t>
    <rPh sb="2" eb="3">
      <t>ヨシ</t>
    </rPh>
    <rPh sb="3" eb="4">
      <t>ハラ</t>
    </rPh>
    <phoneticPr fontId="2"/>
  </si>
  <si>
    <t>〃
新川(合)</t>
    <rPh sb="2" eb="3">
      <t>シン</t>
    </rPh>
    <rPh sb="3" eb="4">
      <t>カワ</t>
    </rPh>
    <phoneticPr fontId="2"/>
  </si>
  <si>
    <t>高岡(合)</t>
    <rPh sb="0" eb="1">
      <t>タカ</t>
    </rPh>
    <rPh sb="1" eb="2">
      <t>オカ</t>
    </rPh>
    <phoneticPr fontId="2"/>
  </si>
  <si>
    <t>宇佐(合)</t>
    <rPh sb="0" eb="1">
      <t>ウ</t>
    </rPh>
    <rPh sb="1" eb="2">
      <t>サ</t>
    </rPh>
    <phoneticPr fontId="2"/>
  </si>
  <si>
    <t>吾桑(合)</t>
    <rPh sb="0" eb="1">
      <t>ゴ</t>
    </rPh>
    <rPh sb="1" eb="2">
      <t>クワ</t>
    </rPh>
    <phoneticPr fontId="2"/>
  </si>
  <si>
    <t>〃
大野見(合)</t>
    <rPh sb="2" eb="3">
      <t>オオ</t>
    </rPh>
    <rPh sb="3" eb="4">
      <t>ノ</t>
    </rPh>
    <rPh sb="4" eb="5">
      <t>ミ</t>
    </rPh>
    <phoneticPr fontId="2"/>
  </si>
  <si>
    <t>〃南川口</t>
    <rPh sb="1" eb="2">
      <t>ミナミ</t>
    </rPh>
    <rPh sb="2" eb="4">
      <t>カワグチ</t>
    </rPh>
    <phoneticPr fontId="2"/>
  </si>
  <si>
    <t>〃
松葉川(合)</t>
    <rPh sb="2" eb="3">
      <t>マツ</t>
    </rPh>
    <rPh sb="3" eb="4">
      <t>ハ</t>
    </rPh>
    <rPh sb="4" eb="5">
      <t>カワ</t>
    </rPh>
    <phoneticPr fontId="2"/>
  </si>
  <si>
    <t>〃
興津(合)</t>
    <rPh sb="2" eb="3">
      <t>コウ</t>
    </rPh>
    <rPh sb="3" eb="4">
      <t>ツ</t>
    </rPh>
    <phoneticPr fontId="2"/>
  </si>
  <si>
    <t>〃大正</t>
    <rPh sb="1" eb="2">
      <t>タイ</t>
    </rPh>
    <rPh sb="2" eb="3">
      <t>セイ</t>
    </rPh>
    <phoneticPr fontId="2"/>
  </si>
  <si>
    <t>〃
十和(合)</t>
    <rPh sb="2" eb="3">
      <t>ジュウ</t>
    </rPh>
    <rPh sb="3" eb="4">
      <t>ワ</t>
    </rPh>
    <phoneticPr fontId="2"/>
  </si>
  <si>
    <t>〃
入野(合)</t>
    <rPh sb="2" eb="3">
      <t>イ</t>
    </rPh>
    <rPh sb="3" eb="4">
      <t>ノ</t>
    </rPh>
    <phoneticPr fontId="2"/>
  </si>
  <si>
    <t>具同</t>
    <rPh sb="0" eb="1">
      <t>グ</t>
    </rPh>
    <rPh sb="1" eb="2">
      <t>ドウ</t>
    </rPh>
    <phoneticPr fontId="2"/>
  </si>
  <si>
    <t>有岡</t>
    <rPh sb="0" eb="1">
      <t>アリ</t>
    </rPh>
    <rPh sb="1" eb="2">
      <t>オカ</t>
    </rPh>
    <phoneticPr fontId="2"/>
  </si>
  <si>
    <t>宿毛(合)</t>
    <rPh sb="0" eb="1">
      <t>ヤド</t>
    </rPh>
    <rPh sb="1" eb="2">
      <t>ケ</t>
    </rPh>
    <phoneticPr fontId="2"/>
  </si>
  <si>
    <t>(平田)</t>
    <rPh sb="1" eb="2">
      <t>ヒラ</t>
    </rPh>
    <rPh sb="2" eb="3">
      <t>タ</t>
    </rPh>
    <phoneticPr fontId="2"/>
  </si>
  <si>
    <t>片島</t>
    <rPh sb="0" eb="1">
      <t>カタ</t>
    </rPh>
    <rPh sb="1" eb="2">
      <t>シマ</t>
    </rPh>
    <phoneticPr fontId="2"/>
  </si>
  <si>
    <t>大月(合)</t>
    <rPh sb="0" eb="1">
      <t>ダイ</t>
    </rPh>
    <rPh sb="1" eb="2">
      <t>ツキ</t>
    </rPh>
    <phoneticPr fontId="2"/>
  </si>
  <si>
    <t>三原</t>
    <rPh sb="0" eb="1">
      <t>ミ</t>
    </rPh>
    <rPh sb="1" eb="2">
      <t>ハラ</t>
    </rPh>
    <phoneticPr fontId="2"/>
  </si>
  <si>
    <t>〃東又</t>
    <rPh sb="1" eb="2">
      <t>ヒガシ</t>
    </rPh>
    <rPh sb="2" eb="3">
      <t>マタ</t>
    </rPh>
    <phoneticPr fontId="2"/>
  </si>
  <si>
    <t>〃越知面</t>
    <rPh sb="1" eb="3">
      <t>オチ</t>
    </rPh>
    <rPh sb="3" eb="4">
      <t>メン</t>
    </rPh>
    <phoneticPr fontId="2"/>
  </si>
  <si>
    <t>店     名</t>
    <rPh sb="0" eb="1">
      <t>ミセ</t>
    </rPh>
    <rPh sb="6" eb="7">
      <t>メイ</t>
    </rPh>
    <phoneticPr fontId="2"/>
  </si>
  <si>
    <t>-</t>
  </si>
  <si>
    <t>(三崎)</t>
    <phoneticPr fontId="2"/>
  </si>
  <si>
    <t>土佐
清水市</t>
    <rPh sb="0" eb="1">
      <t>ツチ</t>
    </rPh>
    <rPh sb="1" eb="2">
      <t>サ</t>
    </rPh>
    <rPh sb="3" eb="5">
      <t>シミズ</t>
    </rPh>
    <rPh sb="5" eb="6">
      <t>シ</t>
    </rPh>
    <phoneticPr fontId="2"/>
  </si>
  <si>
    <t>折込見積金額（税別）</t>
    <rPh sb="0" eb="2">
      <t>オリコミ</t>
    </rPh>
    <rPh sb="2" eb="4">
      <t>ミツモリ</t>
    </rPh>
    <rPh sb="4" eb="6">
      <t>キンガク</t>
    </rPh>
    <rPh sb="7" eb="8">
      <t>ゼイ</t>
    </rPh>
    <rPh sb="8" eb="9">
      <t>ベツ</t>
    </rPh>
    <phoneticPr fontId="2"/>
  </si>
  <si>
    <t>吾川郡②</t>
    <rPh sb="0" eb="1">
      <t>ゴ</t>
    </rPh>
    <rPh sb="1" eb="2">
      <t>ガワ</t>
    </rPh>
    <rPh sb="2" eb="3">
      <t>グン</t>
    </rPh>
    <phoneticPr fontId="2"/>
  </si>
  <si>
    <t>春野西(合)</t>
    <rPh sb="0" eb="2">
      <t>ハルノ</t>
    </rPh>
    <rPh sb="2" eb="3">
      <t>ニシ</t>
    </rPh>
    <phoneticPr fontId="2"/>
  </si>
  <si>
    <t>芳原(合)</t>
    <rPh sb="0" eb="1">
      <t>ヨシ</t>
    </rPh>
    <rPh sb="1" eb="2">
      <t>ハラ</t>
    </rPh>
    <phoneticPr fontId="2"/>
  </si>
  <si>
    <t>春野南(合)</t>
    <rPh sb="0" eb="2">
      <t>ハルノ</t>
    </rPh>
    <rPh sb="2" eb="3">
      <t>ミナミ</t>
    </rPh>
    <phoneticPr fontId="2"/>
  </si>
  <si>
    <t>安芸小松</t>
    <rPh sb="0" eb="2">
      <t>アキ</t>
    </rPh>
    <rPh sb="2" eb="4">
      <t>コマツ</t>
    </rPh>
    <phoneticPr fontId="2"/>
  </si>
  <si>
    <t>安芸影山</t>
    <rPh sb="0" eb="2">
      <t>アキ</t>
    </rPh>
    <rPh sb="2" eb="4">
      <t>カゲヤマ</t>
    </rPh>
    <phoneticPr fontId="2"/>
  </si>
  <si>
    <t>南国市北部</t>
    <rPh sb="0" eb="2">
      <t>ナンゴク</t>
    </rPh>
    <rPh sb="2" eb="3">
      <t>シ</t>
    </rPh>
    <rPh sb="3" eb="5">
      <t>ホクブ</t>
    </rPh>
    <phoneticPr fontId="2"/>
  </si>
  <si>
    <t>南国市南部</t>
    <rPh sb="0" eb="2">
      <t>ナンゴク</t>
    </rPh>
    <rPh sb="2" eb="3">
      <t>シ</t>
    </rPh>
    <rPh sb="3" eb="5">
      <t>ナンブ</t>
    </rPh>
    <phoneticPr fontId="2"/>
  </si>
  <si>
    <t>日下</t>
    <rPh sb="0" eb="2">
      <t>クサカ</t>
    </rPh>
    <phoneticPr fontId="2"/>
  </si>
  <si>
    <t>越知町</t>
    <rPh sb="0" eb="3">
      <t>オウチチョウチチョウ</t>
    </rPh>
    <phoneticPr fontId="2"/>
  </si>
  <si>
    <t>畑中</t>
    <rPh sb="0" eb="1">
      <t>ハタケ</t>
    </rPh>
    <rPh sb="1" eb="2">
      <t>ナカ</t>
    </rPh>
    <phoneticPr fontId="2"/>
  </si>
  <si>
    <t>津野町
葉山</t>
    <rPh sb="0" eb="1">
      <t>ツ</t>
    </rPh>
    <rPh sb="1" eb="2">
      <t>ノ</t>
    </rPh>
    <rPh sb="2" eb="3">
      <t>マチ</t>
    </rPh>
    <rPh sb="4" eb="5">
      <t>ハ</t>
    </rPh>
    <rPh sb="5" eb="6">
      <t>ヤマ</t>
    </rPh>
    <phoneticPr fontId="2"/>
  </si>
  <si>
    <t>高知旭</t>
    <rPh sb="0" eb="2">
      <t>コウチ</t>
    </rPh>
    <rPh sb="2" eb="3">
      <t>アサヒ</t>
    </rPh>
    <phoneticPr fontId="2"/>
  </si>
  <si>
    <t>高岡西</t>
    <rPh sb="0" eb="2">
      <t>タカオカ</t>
    </rPh>
    <rPh sb="2" eb="3">
      <t>ニシ</t>
    </rPh>
    <phoneticPr fontId="2"/>
  </si>
  <si>
    <t>澤村</t>
    <rPh sb="0" eb="2">
      <t>サワムラ</t>
    </rPh>
    <phoneticPr fontId="2"/>
  </si>
  <si>
    <t>井上</t>
    <rPh sb="0" eb="2">
      <t>イノウエ</t>
    </rPh>
    <phoneticPr fontId="2"/>
  </si>
  <si>
    <t>中村細木(合)</t>
    <rPh sb="0" eb="2">
      <t>ナカムラ</t>
    </rPh>
    <rPh sb="2" eb="4">
      <t>ホソキ</t>
    </rPh>
    <rPh sb="4" eb="7">
      <t>ゴウ</t>
    </rPh>
    <phoneticPr fontId="2"/>
  </si>
  <si>
    <t>高須</t>
    <rPh sb="0" eb="2">
      <t>タカス</t>
    </rPh>
    <phoneticPr fontId="2"/>
  </si>
  <si>
    <t>介良</t>
    <rPh sb="0" eb="2">
      <t>ケラ</t>
    </rPh>
    <phoneticPr fontId="2"/>
  </si>
  <si>
    <t>香南</t>
    <rPh sb="0" eb="2">
      <t>コウナン</t>
    </rPh>
    <phoneticPr fontId="2"/>
  </si>
  <si>
    <t>佐賀</t>
    <rPh sb="0" eb="2">
      <t>サガ</t>
    </rPh>
    <phoneticPr fontId="2"/>
  </si>
  <si>
    <t>大津</t>
    <rPh sb="0" eb="2">
      <t>オオツ</t>
    </rPh>
    <phoneticPr fontId="2"/>
  </si>
  <si>
    <t>〃東洋(合)</t>
    <rPh sb="1" eb="3">
      <t>トウヨウ</t>
    </rPh>
    <phoneticPr fontId="2"/>
  </si>
  <si>
    <r>
      <t xml:space="preserve">当社指定の配送センターへ送りつけの荷物にかぎりの単価です。
</t>
    </r>
    <r>
      <rPr>
        <u/>
        <sz val="11"/>
        <rFont val="ＭＳ Ｐゴシック"/>
        <family val="3"/>
        <charset val="128"/>
      </rPr>
      <t xml:space="preserve">転送が必要の場合1枚に付き＠40銭加算します。
</t>
    </r>
    <r>
      <rPr>
        <sz val="11"/>
        <rFont val="ＭＳ Ｐゴシック"/>
        <family val="3"/>
        <charset val="128"/>
      </rPr>
      <t>※厚紙・・・高知新聞90ｋｇ以上、B3は不可
　　　　　・・・全国紙は110ｋｇ以上で50銭増</t>
    </r>
    <rPh sb="0" eb="2">
      <t>トウシャ</t>
    </rPh>
    <rPh sb="2" eb="4">
      <t>シテイ</t>
    </rPh>
    <rPh sb="5" eb="7">
      <t>ハイソウ</t>
    </rPh>
    <rPh sb="12" eb="13">
      <t>オク</t>
    </rPh>
    <rPh sb="17" eb="19">
      <t>ニモツ</t>
    </rPh>
    <rPh sb="24" eb="26">
      <t>タンカ</t>
    </rPh>
    <rPh sb="30" eb="32">
      <t>テンソウ</t>
    </rPh>
    <rPh sb="33" eb="35">
      <t>ヒツヨウ</t>
    </rPh>
    <rPh sb="36" eb="38">
      <t>バアイ</t>
    </rPh>
    <rPh sb="39" eb="40">
      <t>マイ</t>
    </rPh>
    <rPh sb="41" eb="42">
      <t>ツ</t>
    </rPh>
    <rPh sb="46" eb="47">
      <t>セン</t>
    </rPh>
    <rPh sb="47" eb="49">
      <t>カサン</t>
    </rPh>
    <rPh sb="56" eb="58">
      <t>アツガミ</t>
    </rPh>
    <rPh sb="61" eb="63">
      <t>コウチ</t>
    </rPh>
    <rPh sb="63" eb="65">
      <t>シンブン</t>
    </rPh>
    <rPh sb="69" eb="71">
      <t>イジョウ</t>
    </rPh>
    <rPh sb="75" eb="77">
      <t>フカ</t>
    </rPh>
    <rPh sb="86" eb="89">
      <t>ゼンコクシ</t>
    </rPh>
    <rPh sb="95" eb="97">
      <t>イジョウ</t>
    </rPh>
    <rPh sb="100" eb="101">
      <t>セン</t>
    </rPh>
    <rPh sb="101" eb="102">
      <t>マ</t>
    </rPh>
    <phoneticPr fontId="2"/>
  </si>
  <si>
    <t>東部</t>
    <rPh sb="0" eb="2">
      <t>トウブ</t>
    </rPh>
    <phoneticPr fontId="2"/>
  </si>
  <si>
    <t>-</t>
    <phoneticPr fontId="2"/>
  </si>
  <si>
    <t>（山崎へ）</t>
    <rPh sb="1" eb="3">
      <t>ヤマサキ</t>
    </rPh>
    <phoneticPr fontId="2"/>
  </si>
  <si>
    <t>中村野元</t>
    <rPh sb="0" eb="2">
      <t>ナカムラ</t>
    </rPh>
    <rPh sb="2" eb="3">
      <t>ノ</t>
    </rPh>
    <rPh sb="3" eb="4">
      <t>モト</t>
    </rPh>
    <phoneticPr fontId="2"/>
  </si>
  <si>
    <t>中村松山</t>
    <rPh sb="0" eb="2">
      <t>ナカムラ</t>
    </rPh>
    <rPh sb="2" eb="3">
      <t>マツ</t>
    </rPh>
    <rPh sb="3" eb="4">
      <t>ヤマ</t>
    </rPh>
    <phoneticPr fontId="2"/>
  </si>
  <si>
    <t>南部</t>
    <rPh sb="0" eb="2">
      <t>ナンブ</t>
    </rPh>
    <phoneticPr fontId="2"/>
  </si>
  <si>
    <t>北部</t>
    <rPh sb="0" eb="2">
      <t>ホクブ</t>
    </rPh>
    <phoneticPr fontId="2"/>
  </si>
  <si>
    <t>中央</t>
    <rPh sb="0" eb="2">
      <t>チュウオウ</t>
    </rPh>
    <phoneticPr fontId="2"/>
  </si>
  <si>
    <t>山田町
堺</t>
    <rPh sb="0" eb="2">
      <t>ヤマダ</t>
    </rPh>
    <rPh sb="2" eb="3">
      <t>マチ</t>
    </rPh>
    <rPh sb="4" eb="5">
      <t>サカイ</t>
    </rPh>
    <phoneticPr fontId="2"/>
  </si>
  <si>
    <t>-</t>
    <phoneticPr fontId="2"/>
  </si>
  <si>
    <t>〃
東津野(合)</t>
    <rPh sb="2" eb="3">
      <t>ヒガシ</t>
    </rPh>
    <rPh sb="3" eb="5">
      <t>ツノ</t>
    </rPh>
    <phoneticPr fontId="2"/>
  </si>
  <si>
    <t>春野</t>
    <rPh sb="0" eb="2">
      <t>ハルノ</t>
    </rPh>
    <phoneticPr fontId="2"/>
  </si>
  <si>
    <t>安田</t>
    <rPh sb="0" eb="2">
      <t>ヤスダ</t>
    </rPh>
    <phoneticPr fontId="2"/>
  </si>
  <si>
    <t>宿毛</t>
    <rPh sb="0" eb="1">
      <t>ヤド</t>
    </rPh>
    <rPh sb="1" eb="2">
      <t>ケ</t>
    </rPh>
    <phoneticPr fontId="2"/>
  </si>
  <si>
    <t>片島</t>
    <rPh sb="0" eb="2">
      <t>カタシマ</t>
    </rPh>
    <phoneticPr fontId="2"/>
  </si>
  <si>
    <t>春野</t>
    <rPh sb="0" eb="2">
      <t>ハルノ</t>
    </rPh>
    <phoneticPr fontId="2"/>
  </si>
  <si>
    <t>-</t>
    <phoneticPr fontId="2"/>
  </si>
  <si>
    <t>-</t>
    <phoneticPr fontId="2"/>
  </si>
  <si>
    <t>-</t>
    <phoneticPr fontId="2"/>
  </si>
  <si>
    <t>香南名倉（合）</t>
    <rPh sb="0" eb="2">
      <t>コウナン</t>
    </rPh>
    <rPh sb="2" eb="4">
      <t>ナグラ</t>
    </rPh>
    <rPh sb="5" eb="6">
      <t>ゴウ</t>
    </rPh>
    <phoneticPr fontId="2"/>
  </si>
  <si>
    <t>香南名倉
立田支所</t>
    <rPh sb="0" eb="2">
      <t>コウナン</t>
    </rPh>
    <rPh sb="2" eb="4">
      <t>ナグラ</t>
    </rPh>
    <rPh sb="5" eb="7">
      <t>タチタ</t>
    </rPh>
    <rPh sb="7" eb="9">
      <t>シショ</t>
    </rPh>
    <phoneticPr fontId="2"/>
  </si>
  <si>
    <t>南国</t>
    <rPh sb="0" eb="2">
      <t>ナンゴク</t>
    </rPh>
    <phoneticPr fontId="2"/>
  </si>
  <si>
    <t>みさと</t>
    <phoneticPr fontId="2"/>
  </si>
  <si>
    <t>高知東部</t>
    <rPh sb="0" eb="1">
      <t>タカ</t>
    </rPh>
    <rPh sb="1" eb="2">
      <t>チ</t>
    </rPh>
    <rPh sb="2" eb="4">
      <t>トウブ</t>
    </rPh>
    <phoneticPr fontId="2"/>
  </si>
  <si>
    <t>南国</t>
    <rPh sb="0" eb="2">
      <t>ナンゴク</t>
    </rPh>
    <phoneticPr fontId="2"/>
  </si>
  <si>
    <t>みさと</t>
    <phoneticPr fontId="2"/>
  </si>
  <si>
    <t>香美</t>
    <rPh sb="0" eb="2">
      <t>コウミ</t>
    </rPh>
    <phoneticPr fontId="2"/>
  </si>
  <si>
    <t>-</t>
    <phoneticPr fontId="2"/>
  </si>
  <si>
    <t>-</t>
    <phoneticPr fontId="2"/>
  </si>
  <si>
    <t>Ａ３</t>
    <phoneticPr fontId="2"/>
  </si>
  <si>
    <t>（伊野西へ）</t>
    <rPh sb="1" eb="3">
      <t>イノ</t>
    </rPh>
    <rPh sb="3" eb="4">
      <t>ニシ</t>
    </rPh>
    <phoneticPr fontId="2"/>
  </si>
  <si>
    <t>（越知へ）</t>
    <rPh sb="1" eb="3">
      <t>オチ</t>
    </rPh>
    <phoneticPr fontId="2"/>
  </si>
  <si>
    <t>（東又へ）</t>
    <rPh sb="1" eb="2">
      <t>ヒガシ</t>
    </rPh>
    <rPh sb="2" eb="3">
      <t>マタ</t>
    </rPh>
    <phoneticPr fontId="2"/>
  </si>
  <si>
    <t>（大方へ）</t>
    <rPh sb="1" eb="3">
      <t>オオカタ</t>
    </rPh>
    <phoneticPr fontId="2"/>
  </si>
  <si>
    <t>〃
大方(合)</t>
    <rPh sb="2" eb="4">
      <t>オオカタ</t>
    </rPh>
    <phoneticPr fontId="2"/>
  </si>
  <si>
    <t>南国北村</t>
    <rPh sb="0" eb="2">
      <t>ナンゴク</t>
    </rPh>
    <rPh sb="2" eb="4">
      <t>キタムラ</t>
    </rPh>
    <phoneticPr fontId="2"/>
  </si>
  <si>
    <t>大杉(合)</t>
    <rPh sb="0" eb="2">
      <t>オオスギ</t>
    </rPh>
    <phoneticPr fontId="2"/>
  </si>
  <si>
    <t>須崎金山</t>
    <rPh sb="0" eb="2">
      <t>スサキ</t>
    </rPh>
    <rPh sb="2" eb="4">
      <t>カナヤマ</t>
    </rPh>
    <phoneticPr fontId="2"/>
  </si>
  <si>
    <t>れいほく</t>
    <phoneticPr fontId="2"/>
  </si>
  <si>
    <t>土佐地蔵寺</t>
    <rPh sb="0" eb="2">
      <t>トサ</t>
    </rPh>
    <rPh sb="2" eb="4">
      <t>ジゾウ</t>
    </rPh>
    <rPh sb="4" eb="5">
      <t>テラ</t>
    </rPh>
    <phoneticPr fontId="2"/>
  </si>
  <si>
    <t>（上八川へ）</t>
    <rPh sb="1" eb="4">
      <t>カミヤカワ</t>
    </rPh>
    <phoneticPr fontId="2"/>
  </si>
  <si>
    <t>城東</t>
    <rPh sb="0" eb="2">
      <t>ジョウトウ</t>
    </rPh>
    <phoneticPr fontId="2"/>
  </si>
  <si>
    <t>中澤</t>
    <rPh sb="0" eb="2">
      <t>ナカザワ</t>
    </rPh>
    <phoneticPr fontId="2"/>
  </si>
  <si>
    <t>-</t>
    <phoneticPr fontId="2"/>
  </si>
  <si>
    <t>（佐川へ）</t>
    <rPh sb="1" eb="3">
      <t>サガワ</t>
    </rPh>
    <phoneticPr fontId="2"/>
  </si>
  <si>
    <t>2025年10月現在</t>
    <rPh sb="4" eb="5">
      <t>ネン</t>
    </rPh>
    <rPh sb="7" eb="8">
      <t>ガツ</t>
    </rPh>
    <rPh sb="8" eb="10">
      <t>ゲンザイ</t>
    </rPh>
    <phoneticPr fontId="2"/>
  </si>
  <si>
    <t>芸西</t>
    <rPh sb="0" eb="1">
      <t>ゲイ</t>
    </rPh>
    <rPh sb="1" eb="2">
      <t>ニシ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</si>
</sst>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5" formatCode="&quot;¥&quot;#,##0;&quot;¥&quot;\-#,##0"/>
    <numFmt numFmtId="6" formatCode="&quot;¥&quot;#,##0;[Red]&quot;¥&quot;\-#,##0"/>
    <numFmt numFmtId="176" formatCode="#,###&quot;枚&quot;"/>
    <numFmt numFmtId="177" formatCode="&quot;読売新聞合計　&quot;#,###"/>
    <numFmt numFmtId="178" formatCode="&quot;朝日新聞合計　&quot;#,###"/>
    <numFmt numFmtId="179" formatCode="&quot;毎日新聞合計　&quot;#,###"/>
    <numFmt numFmtId="180" formatCode="&quot;産経新聞合計　&quot;#,###"/>
    <numFmt numFmtId="181" formatCode="&quot;日経新聞合計　&quot;#,###"/>
    <numFmt numFmtId="182" formatCode="&quot;高知新聞合計　&quot;#,###"/>
    <numFmt numFmtId="183" formatCode="#,###&quot;枚 ／&quot;"/>
    <numFmt numFmtId="184" formatCode="&quot;＠&quot;0.00"/>
    <numFmt numFmtId="185" formatCode="#,###&quot;枚 &quot;"/>
    <numFmt numFmtId="186" formatCode="&quot;@&quot;0.00"/>
    <numFmt numFmtId="187" formatCode="[$-411]yyyy&quot;年&quot;m&quot;月&quot;d&quot;日（&quot;aaaa&quot;）&quot;"/>
  </numFmts>
  <fonts count="6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sz val="15"/>
      <color indexed="8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5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b/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2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12"/>
      <color indexed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0"/>
      <color indexed="10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9"/>
      <color indexed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b/>
      <sz val="12"/>
      <color indexed="10"/>
      <name val="ＭＳ Ｐ明朝"/>
      <family val="1"/>
      <charset val="128"/>
    </font>
    <font>
      <sz val="12"/>
      <color indexed="10"/>
      <name val="ＭＳ Ｐ明朝"/>
      <family val="1"/>
      <charset val="128"/>
    </font>
    <font>
      <b/>
      <sz val="12"/>
      <color indexed="1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3"/>
      <color indexed="8"/>
      <name val="ＭＳ Ｐ明朝"/>
      <family val="1"/>
      <charset val="128"/>
    </font>
    <font>
      <sz val="13"/>
      <color indexed="10"/>
      <name val="ＭＳ Ｐ明朝"/>
      <family val="1"/>
      <charset val="128"/>
    </font>
    <font>
      <b/>
      <sz val="13"/>
      <color indexed="8"/>
      <name val="ＭＳ Ｐゴシック"/>
      <family val="3"/>
      <charset val="128"/>
    </font>
    <font>
      <sz val="13"/>
      <color indexed="8"/>
      <name val="ＭＳ Ｐゴシック"/>
      <family val="3"/>
      <charset val="128"/>
    </font>
    <font>
      <sz val="14"/>
      <color indexed="8"/>
      <name val="ＭＳ Ｐ明朝"/>
      <family val="1"/>
      <charset val="128"/>
    </font>
    <font>
      <b/>
      <sz val="14"/>
      <color indexed="10"/>
      <name val="ＭＳ Ｐ明朝"/>
      <family val="1"/>
      <charset val="128"/>
    </font>
    <font>
      <b/>
      <sz val="14"/>
      <color indexed="18"/>
      <name val="ＭＳ Ｐ明朝"/>
      <family val="1"/>
      <charset val="128"/>
    </font>
    <font>
      <b/>
      <sz val="14"/>
      <color indexed="8"/>
      <name val="ＭＳ Ｐ明朝"/>
      <family val="1"/>
      <charset val="128"/>
    </font>
    <font>
      <sz val="14"/>
      <color indexed="10"/>
      <name val="ＭＳ Ｐ明朝"/>
      <family val="1"/>
      <charset val="128"/>
    </font>
    <font>
      <b/>
      <sz val="14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18"/>
      <color indexed="8"/>
      <name val="ＭＳ Ｐ明朝"/>
      <family val="1"/>
      <charset val="128"/>
    </font>
    <font>
      <b/>
      <sz val="18"/>
      <color indexed="10"/>
      <name val="ＭＳ Ｐ明朝"/>
      <family val="1"/>
      <charset val="128"/>
    </font>
    <font>
      <b/>
      <sz val="13"/>
      <color indexed="10"/>
      <name val="ＭＳ Ｐ明朝"/>
      <family val="1"/>
      <charset val="128"/>
    </font>
    <font>
      <b/>
      <sz val="13"/>
      <color indexed="8"/>
      <name val="ＭＳ Ｐ明朝"/>
      <family val="1"/>
      <charset val="128"/>
    </font>
    <font>
      <b/>
      <sz val="13"/>
      <name val="ＭＳ Ｐ明朝"/>
      <family val="1"/>
      <charset val="128"/>
    </font>
    <font>
      <b/>
      <sz val="13"/>
      <color indexed="10"/>
      <name val="ＭＳ Ｐ明朝"/>
      <family val="1"/>
      <charset val="128"/>
    </font>
    <font>
      <b/>
      <sz val="10"/>
      <color indexed="8"/>
      <name val="ＭＳ Ｐゴシック"/>
      <family val="3"/>
      <charset val="128"/>
    </font>
    <font>
      <b/>
      <sz val="13"/>
      <color rgb="FFFF0000"/>
      <name val="ＭＳ Ｐゴシック"/>
      <family val="3"/>
      <charset val="128"/>
    </font>
    <font>
      <b/>
      <sz val="13"/>
      <name val="ＭＳ Ｐゴシック"/>
      <family val="3"/>
      <charset val="128"/>
    </font>
    <font>
      <sz val="11"/>
      <color theme="0"/>
      <name val="ＭＳ Ｐゴシック"/>
      <family val="3"/>
      <charset val="128"/>
    </font>
  </fonts>
  <fills count="14">
    <fill>
      <patternFill patternType="none"/>
    </fill>
    <fill>
      <patternFill patternType="gray125"/>
    </fill>
    <fill>
      <patternFill patternType="lightGray">
        <fgColor indexed="44"/>
      </patternFill>
    </fill>
    <fill>
      <patternFill patternType="lightGray">
        <fgColor indexed="27"/>
      </patternFill>
    </fill>
    <fill>
      <patternFill patternType="solid">
        <fgColor indexed="41"/>
        <bgColor indexed="44"/>
      </patternFill>
    </fill>
    <fill>
      <patternFill patternType="solid">
        <fgColor indexed="9"/>
        <bgColor indexed="64"/>
      </patternFill>
    </fill>
    <fill>
      <patternFill patternType="lightGray">
        <fgColor indexed="42"/>
      </patternFill>
    </fill>
    <fill>
      <patternFill patternType="gray125">
        <fgColor indexed="42"/>
      </patternFill>
    </fill>
    <fill>
      <patternFill patternType="solid">
        <fgColor indexed="41"/>
        <bgColor indexed="64"/>
      </patternFill>
    </fill>
    <fill>
      <patternFill patternType="gray125">
        <fgColor indexed="31"/>
      </patternFill>
    </fill>
    <fill>
      <patternFill patternType="solid">
        <fgColor indexed="26"/>
        <bgColor indexed="42"/>
      </patternFill>
    </fill>
    <fill>
      <patternFill patternType="solid">
        <fgColor indexed="42"/>
        <bgColor indexed="42"/>
      </patternFill>
    </fill>
    <fill>
      <patternFill patternType="solid">
        <fgColor indexed="44"/>
        <bgColor indexed="42"/>
      </patternFill>
    </fill>
    <fill>
      <patternFill patternType="solid">
        <fgColor theme="8" tint="0.79998168889431442"/>
        <bgColor indexed="44"/>
      </patternFill>
    </fill>
  </fills>
  <borders count="110">
    <border>
      <left/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17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17"/>
      </right>
      <top/>
      <bottom style="thin">
        <color indexed="17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17"/>
      </left>
      <right style="thin">
        <color indexed="17"/>
      </right>
      <top/>
      <bottom style="thin">
        <color indexed="17"/>
      </bottom>
      <diagonal/>
    </border>
    <border>
      <left style="thin">
        <color indexed="17"/>
      </left>
      <right/>
      <top/>
      <bottom style="thin">
        <color indexed="64"/>
      </bottom>
      <diagonal/>
    </border>
    <border>
      <left/>
      <right style="thin">
        <color indexed="17"/>
      </right>
      <top/>
      <bottom style="thin">
        <color indexed="64"/>
      </bottom>
      <diagonal/>
    </border>
    <border>
      <left style="thin">
        <color indexed="64"/>
      </left>
      <right style="thin">
        <color indexed="63"/>
      </right>
      <top/>
      <bottom style="thin">
        <color indexed="64"/>
      </bottom>
      <diagonal/>
    </border>
    <border>
      <left style="thin">
        <color indexed="63"/>
      </left>
      <right style="thin">
        <color indexed="64"/>
      </right>
      <top/>
      <bottom style="thin">
        <color indexed="64"/>
      </bottom>
      <diagonal/>
    </border>
    <border>
      <left style="thin">
        <color indexed="17"/>
      </left>
      <right style="thin">
        <color indexed="17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3"/>
      </left>
      <right/>
      <top/>
      <bottom style="thin">
        <color indexed="64"/>
      </bottom>
      <diagonal/>
    </border>
    <border>
      <left style="thin">
        <color indexed="17"/>
      </left>
      <right/>
      <top/>
      <bottom style="thin">
        <color indexed="17"/>
      </bottom>
      <diagonal/>
    </border>
    <border>
      <left style="thin">
        <color indexed="17"/>
      </left>
      <right/>
      <top style="thin">
        <color indexed="64"/>
      </top>
      <bottom/>
      <diagonal/>
    </border>
    <border>
      <left/>
      <right style="medium">
        <color indexed="9"/>
      </right>
      <top/>
      <bottom style="thin">
        <color indexed="64"/>
      </bottom>
      <diagonal/>
    </border>
    <border>
      <left style="medium">
        <color indexed="9"/>
      </left>
      <right style="medium">
        <color indexed="9"/>
      </right>
      <top/>
      <bottom style="thin">
        <color indexed="64"/>
      </bottom>
      <diagonal/>
    </border>
    <border>
      <left style="medium">
        <color indexed="9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9"/>
      </right>
      <top/>
      <bottom style="thin">
        <color indexed="64"/>
      </bottom>
      <diagonal/>
    </border>
    <border>
      <left style="medium">
        <color indexed="9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</borders>
  <cellStyleXfs count="6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/>
    <xf numFmtId="6" fontId="1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</cellStyleXfs>
  <cellXfs count="726">
    <xf numFmtId="0" fontId="0" fillId="0" borderId="0" xfId="0"/>
    <xf numFmtId="38" fontId="5" fillId="0" borderId="0" xfId="2" applyFont="1" applyFill="1" applyBorder="1" applyAlignment="1" applyProtection="1">
      <alignment horizontal="center" vertical="center" shrinkToFit="1"/>
    </xf>
    <xf numFmtId="38" fontId="8" fillId="0" borderId="1" xfId="2" applyFont="1" applyFill="1" applyBorder="1" applyAlignment="1" applyProtection="1">
      <alignment horizontal="left" vertical="center" shrinkToFit="1"/>
    </xf>
    <xf numFmtId="38" fontId="3" fillId="0" borderId="0" xfId="2" applyFont="1" applyAlignment="1" applyProtection="1">
      <alignment vertical="center"/>
    </xf>
    <xf numFmtId="0" fontId="3" fillId="0" borderId="0" xfId="2" applyNumberFormat="1" applyFont="1" applyAlignment="1" applyProtection="1">
      <alignment vertical="center"/>
    </xf>
    <xf numFmtId="38" fontId="12" fillId="0" borderId="0" xfId="2" applyFont="1" applyAlignment="1" applyProtection="1">
      <alignment vertical="center"/>
    </xf>
    <xf numFmtId="38" fontId="15" fillId="0" borderId="2" xfId="2" applyFont="1" applyFill="1" applyBorder="1" applyAlignment="1" applyProtection="1">
      <alignment horizontal="right" vertical="center"/>
    </xf>
    <xf numFmtId="38" fontId="15" fillId="0" borderId="3" xfId="2" applyFont="1" applyFill="1" applyBorder="1" applyAlignment="1" applyProtection="1">
      <alignment horizontal="right" vertical="center"/>
    </xf>
    <xf numFmtId="0" fontId="1" fillId="0" borderId="0" xfId="5" applyProtection="1">
      <alignment vertical="center"/>
    </xf>
    <xf numFmtId="38" fontId="13" fillId="2" borderId="4" xfId="2" applyFont="1" applyFill="1" applyBorder="1" applyAlignment="1" applyProtection="1">
      <alignment horizontal="center" vertical="center"/>
    </xf>
    <xf numFmtId="38" fontId="12" fillId="0" borderId="0" xfId="2" applyFont="1" applyFill="1" applyBorder="1" applyAlignment="1" applyProtection="1">
      <alignment horizontal="center" vertical="center"/>
    </xf>
    <xf numFmtId="38" fontId="12" fillId="0" borderId="0" xfId="2" applyFont="1" applyFill="1" applyBorder="1" applyAlignment="1" applyProtection="1">
      <alignment horizontal="right" vertical="center"/>
    </xf>
    <xf numFmtId="38" fontId="15" fillId="0" borderId="2" xfId="2" applyFont="1" applyBorder="1" applyAlignment="1" applyProtection="1">
      <alignment horizontal="center" vertical="center"/>
    </xf>
    <xf numFmtId="38" fontId="5" fillId="0" borderId="0" xfId="2" applyFont="1" applyFill="1" applyAlignment="1" applyProtection="1">
      <alignment vertical="center" shrinkToFit="1"/>
    </xf>
    <xf numFmtId="0" fontId="9" fillId="0" borderId="5" xfId="2" applyNumberFormat="1" applyFont="1" applyFill="1" applyBorder="1" applyAlignment="1" applyProtection="1">
      <alignment horizontal="center" vertical="center" shrinkToFit="1"/>
    </xf>
    <xf numFmtId="0" fontId="5" fillId="0" borderId="0" xfId="2" applyNumberFormat="1" applyFont="1" applyFill="1" applyAlignment="1" applyProtection="1">
      <alignment vertical="center" shrinkToFit="1"/>
    </xf>
    <xf numFmtId="38" fontId="6" fillId="0" borderId="0" xfId="2" applyFont="1" applyFill="1" applyAlignment="1" applyProtection="1">
      <alignment vertical="center" shrinkToFit="1"/>
    </xf>
    <xf numFmtId="38" fontId="8" fillId="0" borderId="6" xfId="2" applyFont="1" applyFill="1" applyBorder="1" applyAlignment="1" applyProtection="1">
      <alignment horizontal="left" vertical="center" shrinkToFit="1"/>
    </xf>
    <xf numFmtId="38" fontId="8" fillId="0" borderId="7" xfId="2" applyFont="1" applyFill="1" applyBorder="1" applyAlignment="1" applyProtection="1">
      <alignment horizontal="left" vertical="center" shrinkToFit="1"/>
    </xf>
    <xf numFmtId="38" fontId="8" fillId="0" borderId="8" xfId="2" applyFont="1" applyFill="1" applyBorder="1" applyAlignment="1" applyProtection="1">
      <alignment horizontal="left" vertical="center" shrinkToFit="1"/>
    </xf>
    <xf numFmtId="38" fontId="8" fillId="0" borderId="9" xfId="2" applyFont="1" applyFill="1" applyBorder="1" applyAlignment="1" applyProtection="1">
      <alignment horizontal="left" vertical="center" shrinkToFit="1"/>
    </xf>
    <xf numFmtId="38" fontId="8" fillId="0" borderId="0" xfId="2" applyFont="1" applyFill="1" applyBorder="1" applyAlignment="1" applyProtection="1">
      <alignment vertical="center" shrinkToFit="1"/>
    </xf>
    <xf numFmtId="0" fontId="7" fillId="0" borderId="0" xfId="2" applyNumberFormat="1" applyFont="1" applyFill="1" applyBorder="1" applyAlignment="1" applyProtection="1">
      <alignment horizontal="center" vertical="center" shrinkToFit="1"/>
    </xf>
    <xf numFmtId="184" fontId="14" fillId="0" borderId="2" xfId="2" applyNumberFormat="1" applyFont="1" applyBorder="1" applyAlignment="1" applyProtection="1">
      <alignment horizontal="center" vertical="center"/>
    </xf>
    <xf numFmtId="184" fontId="14" fillId="0" borderId="5" xfId="2" applyNumberFormat="1" applyFont="1" applyBorder="1" applyAlignment="1" applyProtection="1">
      <alignment horizontal="center" vertical="center"/>
    </xf>
    <xf numFmtId="38" fontId="15" fillId="3" borderId="10" xfId="2" applyFont="1" applyFill="1" applyBorder="1" applyAlignment="1" applyProtection="1">
      <alignment horizontal="center" vertical="center"/>
    </xf>
    <xf numFmtId="38" fontId="16" fillId="0" borderId="2" xfId="2" applyFont="1" applyBorder="1" applyAlignment="1" applyProtection="1">
      <alignment horizontal="left" vertical="center" indent="1"/>
    </xf>
    <xf numFmtId="38" fontId="16" fillId="0" borderId="5" xfId="2" applyFont="1" applyBorder="1" applyAlignment="1" applyProtection="1">
      <alignment horizontal="left" vertical="center" indent="1"/>
    </xf>
    <xf numFmtId="38" fontId="15" fillId="3" borderId="2" xfId="2" applyFont="1" applyFill="1" applyBorder="1" applyAlignment="1" applyProtection="1">
      <alignment horizontal="center" vertical="center"/>
    </xf>
    <xf numFmtId="0" fontId="20" fillId="0" borderId="0" xfId="4" applyFont="1" applyProtection="1">
      <alignment vertical="center"/>
    </xf>
    <xf numFmtId="38" fontId="24" fillId="4" borderId="12" xfId="2" applyFont="1" applyFill="1" applyBorder="1" applyAlignment="1" applyProtection="1">
      <alignment horizontal="distributed" vertical="center" justifyLastLine="1"/>
    </xf>
    <xf numFmtId="38" fontId="24" fillId="4" borderId="2" xfId="2" applyFont="1" applyFill="1" applyBorder="1" applyAlignment="1" applyProtection="1">
      <alignment horizontal="distributed" vertical="center" justifyLastLine="1"/>
    </xf>
    <xf numFmtId="38" fontId="24" fillId="4" borderId="2" xfId="2" applyFont="1" applyFill="1" applyBorder="1" applyAlignment="1" applyProtection="1">
      <alignment horizontal="center" vertical="center"/>
    </xf>
    <xf numFmtId="0" fontId="25" fillId="0" borderId="13" xfId="1" applyFont="1" applyBorder="1" applyAlignment="1" applyProtection="1">
      <alignment horizontal="center" vertical="center"/>
      <protection locked="0"/>
    </xf>
    <xf numFmtId="38" fontId="24" fillId="0" borderId="2" xfId="2" applyFont="1" applyBorder="1" applyAlignment="1" applyProtection="1">
      <alignment horizontal="center" vertical="center"/>
    </xf>
    <xf numFmtId="38" fontId="24" fillId="0" borderId="2" xfId="2" applyFont="1" applyBorder="1" applyAlignment="1" applyProtection="1">
      <alignment horizontal="center" vertical="center" shrinkToFit="1"/>
    </xf>
    <xf numFmtId="38" fontId="24" fillId="0" borderId="2" xfId="2" applyFont="1" applyBorder="1" applyAlignment="1" applyProtection="1">
      <alignment horizontal="center" vertical="center" textRotation="255"/>
    </xf>
    <xf numFmtId="186" fontId="15" fillId="5" borderId="2" xfId="2" applyNumberFormat="1" applyFont="1" applyFill="1" applyBorder="1" applyAlignment="1" applyProtection="1">
      <alignment horizontal="center" vertical="center"/>
    </xf>
    <xf numFmtId="38" fontId="8" fillId="0" borderId="6" xfId="2" applyFont="1" applyFill="1" applyBorder="1" applyAlignment="1" applyProtection="1">
      <alignment horizontal="distributed" vertical="center" shrinkToFit="1"/>
    </xf>
    <xf numFmtId="38" fontId="8" fillId="0" borderId="7" xfId="2" applyFont="1" applyFill="1" applyBorder="1" applyAlignment="1" applyProtection="1">
      <alignment horizontal="distributed" vertical="center" shrinkToFit="1"/>
    </xf>
    <xf numFmtId="38" fontId="8" fillId="0" borderId="1" xfId="2" applyFont="1" applyFill="1" applyBorder="1" applyAlignment="1" applyProtection="1">
      <alignment horizontal="distributed" vertical="center" shrinkToFit="1"/>
    </xf>
    <xf numFmtId="38" fontId="5" fillId="0" borderId="6" xfId="2" applyFont="1" applyFill="1" applyBorder="1" applyAlignment="1" applyProtection="1">
      <alignment horizontal="distributed" vertical="center" shrinkToFit="1"/>
    </xf>
    <xf numFmtId="38" fontId="5" fillId="0" borderId="1" xfId="2" applyFont="1" applyFill="1" applyBorder="1" applyAlignment="1" applyProtection="1">
      <alignment horizontal="distributed" vertical="center" shrinkToFit="1"/>
    </xf>
    <xf numFmtId="38" fontId="5" fillId="0" borderId="1" xfId="2" applyFont="1" applyFill="1" applyBorder="1" applyAlignment="1" applyProtection="1">
      <alignment horizontal="left" vertical="center" shrinkToFit="1"/>
    </xf>
    <xf numFmtId="38" fontId="5" fillId="0" borderId="0" xfId="2" applyFont="1" applyFill="1" applyBorder="1" applyAlignment="1" applyProtection="1">
      <alignment vertical="center" shrinkToFit="1"/>
    </xf>
    <xf numFmtId="38" fontId="5" fillId="0" borderId="6" xfId="2" applyFont="1" applyFill="1" applyBorder="1" applyAlignment="1" applyProtection="1">
      <alignment horizontal="left" vertical="center" shrinkToFit="1"/>
    </xf>
    <xf numFmtId="38" fontId="5" fillId="0" borderId="16" xfId="2" applyFont="1" applyFill="1" applyBorder="1" applyAlignment="1" applyProtection="1">
      <alignment horizontal="left" vertical="center" shrinkToFit="1"/>
    </xf>
    <xf numFmtId="38" fontId="5" fillId="0" borderId="17" xfId="2" applyFont="1" applyFill="1" applyBorder="1" applyAlignment="1" applyProtection="1">
      <alignment horizontal="left" vertical="center" shrinkToFit="1"/>
    </xf>
    <xf numFmtId="38" fontId="5" fillId="0" borderId="18" xfId="2" applyFont="1" applyFill="1" applyBorder="1" applyAlignment="1" applyProtection="1">
      <alignment horizontal="left" vertical="center" shrinkToFit="1"/>
    </xf>
    <xf numFmtId="38" fontId="5" fillId="0" borderId="19" xfId="2" applyFont="1" applyFill="1" applyBorder="1" applyAlignment="1" applyProtection="1">
      <alignment horizontal="left" vertical="center" shrinkToFit="1"/>
    </xf>
    <xf numFmtId="38" fontId="5" fillId="0" borderId="20" xfId="2" applyFont="1" applyFill="1" applyBorder="1" applyAlignment="1" applyProtection="1">
      <alignment horizontal="left" vertical="center" shrinkToFit="1"/>
    </xf>
    <xf numFmtId="38" fontId="5" fillId="0" borderId="21" xfId="2" applyFont="1" applyFill="1" applyBorder="1" applyAlignment="1" applyProtection="1">
      <alignment horizontal="left" vertical="center" shrinkToFit="1"/>
    </xf>
    <xf numFmtId="38" fontId="8" fillId="0" borderId="8" xfId="2" applyFont="1" applyFill="1" applyBorder="1" applyAlignment="1" applyProtection="1">
      <alignment vertical="center" shrinkToFit="1"/>
    </xf>
    <xf numFmtId="38" fontId="5" fillId="0" borderId="22" xfId="2" applyFont="1" applyFill="1" applyBorder="1" applyAlignment="1" applyProtection="1">
      <alignment vertical="center" shrinkToFit="1"/>
    </xf>
    <xf numFmtId="38" fontId="17" fillId="6" borderId="23" xfId="2" applyFont="1" applyFill="1" applyBorder="1" applyAlignment="1" applyProtection="1">
      <alignment horizontal="center" vertical="center" shrinkToFit="1"/>
    </xf>
    <xf numFmtId="38" fontId="17" fillId="6" borderId="24" xfId="2" applyFont="1" applyFill="1" applyBorder="1" applyAlignment="1" applyProtection="1">
      <alignment horizontal="center" vertical="center" shrinkToFit="1"/>
    </xf>
    <xf numFmtId="38" fontId="17" fillId="0" borderId="0" xfId="2" applyFont="1" applyFill="1" applyAlignment="1" applyProtection="1">
      <alignment vertical="center" shrinkToFit="1"/>
    </xf>
    <xf numFmtId="38" fontId="19" fillId="6" borderId="23" xfId="2" applyFont="1" applyFill="1" applyBorder="1" applyAlignment="1" applyProtection="1">
      <alignment horizontal="center" vertical="center" shrinkToFit="1"/>
    </xf>
    <xf numFmtId="38" fontId="19" fillId="0" borderId="25" xfId="2" applyFont="1" applyFill="1" applyBorder="1" applyAlignment="1" applyProtection="1">
      <alignment horizontal="center" vertical="center" shrinkToFit="1"/>
    </xf>
    <xf numFmtId="38" fontId="19" fillId="6" borderId="24" xfId="2" applyFont="1" applyFill="1" applyBorder="1" applyAlignment="1" applyProtection="1">
      <alignment horizontal="center" vertical="center" shrinkToFit="1"/>
    </xf>
    <xf numFmtId="38" fontId="19" fillId="0" borderId="0" xfId="2" applyFont="1" applyFill="1" applyBorder="1" applyAlignment="1" applyProtection="1">
      <alignment horizontal="center" vertical="center" shrinkToFit="1"/>
    </xf>
    <xf numFmtId="38" fontId="5" fillId="0" borderId="26" xfId="2" applyFont="1" applyFill="1" applyBorder="1" applyAlignment="1" applyProtection="1">
      <alignment horizontal="left" vertical="center" shrinkToFit="1"/>
    </xf>
    <xf numFmtId="38" fontId="5" fillId="0" borderId="27" xfId="2" applyFont="1" applyFill="1" applyBorder="1" applyAlignment="1" applyProtection="1">
      <alignment horizontal="left" vertical="center" shrinkToFit="1"/>
    </xf>
    <xf numFmtId="38" fontId="5" fillId="0" borderId="21" xfId="2" applyFont="1" applyFill="1" applyBorder="1" applyAlignment="1" applyProtection="1">
      <alignment horizontal="right" vertical="center" shrinkToFit="1"/>
    </xf>
    <xf numFmtId="38" fontId="5" fillId="0" borderId="27" xfId="2" applyFont="1" applyFill="1" applyBorder="1" applyAlignment="1" applyProtection="1">
      <alignment horizontal="center" vertical="center" shrinkToFit="1"/>
    </xf>
    <xf numFmtId="38" fontId="5" fillId="0" borderId="25" xfId="2" applyFont="1" applyFill="1" applyBorder="1" applyAlignment="1" applyProtection="1">
      <alignment vertical="center" shrinkToFit="1"/>
    </xf>
    <xf numFmtId="38" fontId="5" fillId="0" borderId="28" xfId="2" applyFont="1" applyFill="1" applyBorder="1" applyAlignment="1" applyProtection="1">
      <alignment horizontal="center" vertical="center" shrinkToFit="1"/>
    </xf>
    <xf numFmtId="38" fontId="5" fillId="0" borderId="22" xfId="2" applyFont="1" applyFill="1" applyBorder="1" applyAlignment="1" applyProtection="1">
      <alignment horizontal="center" vertical="center" shrinkToFit="1"/>
    </xf>
    <xf numFmtId="38" fontId="5" fillId="0" borderId="1" xfId="2" applyFont="1" applyFill="1" applyBorder="1" applyAlignment="1" applyProtection="1">
      <alignment vertical="center" shrinkToFit="1"/>
    </xf>
    <xf numFmtId="38" fontId="5" fillId="0" borderId="27" xfId="2" applyFont="1" applyFill="1" applyBorder="1" applyAlignment="1" applyProtection="1">
      <alignment vertical="center" shrinkToFit="1"/>
    </xf>
    <xf numFmtId="38" fontId="5" fillId="0" borderId="21" xfId="2" applyFont="1" applyFill="1" applyBorder="1" applyAlignment="1" applyProtection="1">
      <alignment vertical="center" shrinkToFit="1"/>
    </xf>
    <xf numFmtId="186" fontId="15" fillId="5" borderId="5" xfId="2" applyNumberFormat="1" applyFont="1" applyFill="1" applyBorder="1" applyAlignment="1" applyProtection="1">
      <alignment horizontal="center" vertical="center"/>
    </xf>
    <xf numFmtId="38" fontId="5" fillId="0" borderId="27" xfId="2" applyFont="1" applyFill="1" applyBorder="1" applyAlignment="1" applyProtection="1">
      <alignment horizontal="right" vertical="center" shrinkToFit="1"/>
    </xf>
    <xf numFmtId="38" fontId="5" fillId="0" borderId="21" xfId="2" applyFont="1" applyFill="1" applyBorder="1" applyAlignment="1" applyProtection="1">
      <alignment horizontal="center" vertical="center" shrinkToFit="1"/>
    </xf>
    <xf numFmtId="38" fontId="5" fillId="0" borderId="29" xfId="2" applyFont="1" applyFill="1" applyBorder="1" applyAlignment="1" applyProtection="1">
      <alignment horizontal="center" vertical="center" shrinkToFit="1"/>
    </xf>
    <xf numFmtId="38" fontId="5" fillId="0" borderId="30" xfId="2" applyFont="1" applyFill="1" applyBorder="1" applyAlignment="1" applyProtection="1">
      <alignment horizontal="center" vertical="center" shrinkToFit="1"/>
    </xf>
    <xf numFmtId="38" fontId="5" fillId="0" borderId="28" xfId="2" applyFont="1" applyFill="1" applyBorder="1" applyAlignment="1" applyProtection="1">
      <alignment vertical="center" shrinkToFit="1"/>
    </xf>
    <xf numFmtId="38" fontId="8" fillId="0" borderId="0" xfId="2" applyFont="1" applyFill="1" applyAlignment="1" applyProtection="1">
      <alignment vertical="center" shrinkToFit="1"/>
    </xf>
    <xf numFmtId="38" fontId="11" fillId="0" borderId="0" xfId="2" applyFont="1" applyFill="1" applyAlignment="1" applyProtection="1">
      <alignment vertical="center" shrinkToFit="1"/>
    </xf>
    <xf numFmtId="38" fontId="28" fillId="0" borderId="0" xfId="2" applyFont="1" applyFill="1" applyAlignment="1" applyProtection="1">
      <alignment vertical="center" shrinkToFit="1"/>
    </xf>
    <xf numFmtId="38" fontId="28" fillId="0" borderId="1" xfId="2" applyFont="1" applyFill="1" applyBorder="1" applyAlignment="1" applyProtection="1">
      <alignment horizontal="center" vertical="center" shrinkToFit="1"/>
    </xf>
    <xf numFmtId="38" fontId="17" fillId="0" borderId="19" xfId="2" applyFont="1" applyFill="1" applyBorder="1" applyAlignment="1" applyProtection="1">
      <alignment horizontal="distributed" vertical="center" shrinkToFit="1"/>
    </xf>
    <xf numFmtId="38" fontId="17" fillId="0" borderId="20" xfId="2" applyFont="1" applyFill="1" applyBorder="1" applyAlignment="1" applyProtection="1">
      <alignment horizontal="distributed" vertical="center" shrinkToFit="1"/>
    </xf>
    <xf numFmtId="38" fontId="19" fillId="0" borderId="15" xfId="2" applyFont="1" applyFill="1" applyBorder="1" applyAlignment="1" applyProtection="1">
      <alignment horizontal="center" vertical="center" shrinkToFit="1"/>
    </xf>
    <xf numFmtId="38" fontId="19" fillId="0" borderId="13" xfId="2" applyFont="1" applyFill="1" applyBorder="1" applyAlignment="1" applyProtection="1">
      <alignment horizontal="center" vertical="center" shrinkToFit="1"/>
    </xf>
    <xf numFmtId="38" fontId="17" fillId="0" borderId="1" xfId="2" applyFont="1" applyFill="1" applyBorder="1" applyAlignment="1" applyProtection="1">
      <alignment horizontal="distributed" vertical="center" shrinkToFit="1"/>
    </xf>
    <xf numFmtId="38" fontId="17" fillId="0" borderId="21" xfId="2" applyFont="1" applyFill="1" applyBorder="1" applyAlignment="1" applyProtection="1">
      <alignment horizontal="distributed" vertical="center" shrinkToFit="1"/>
    </xf>
    <xf numFmtId="38" fontId="17" fillId="0" borderId="25" xfId="2" applyFont="1" applyFill="1" applyBorder="1" applyAlignment="1" applyProtection="1">
      <alignment horizontal="distributed" vertical="center" shrinkToFit="1"/>
    </xf>
    <xf numFmtId="38" fontId="17" fillId="0" borderId="6" xfId="2" applyFont="1" applyFill="1" applyBorder="1" applyAlignment="1" applyProtection="1">
      <alignment horizontal="distributed" vertical="center" shrinkToFit="1"/>
    </xf>
    <xf numFmtId="38" fontId="17" fillId="0" borderId="6" xfId="2" applyFont="1" applyFill="1" applyBorder="1" applyAlignment="1" applyProtection="1">
      <alignment horizontal="distributed" vertical="center" wrapText="1" shrinkToFit="1"/>
    </xf>
    <xf numFmtId="38" fontId="17" fillId="0" borderId="8" xfId="2" applyFont="1" applyFill="1" applyBorder="1" applyAlignment="1" applyProtection="1">
      <alignment horizontal="distributed" vertical="center" shrinkToFit="1"/>
    </xf>
    <xf numFmtId="38" fontId="17" fillId="0" borderId="31" xfId="2" applyFont="1" applyFill="1" applyBorder="1" applyAlignment="1" applyProtection="1">
      <alignment horizontal="distributed" vertical="center" shrinkToFit="1"/>
    </xf>
    <xf numFmtId="38" fontId="17" fillId="0" borderId="7" xfId="2" applyFont="1" applyFill="1" applyBorder="1" applyAlignment="1" applyProtection="1">
      <alignment horizontal="distributed" vertical="center" shrinkToFit="1"/>
    </xf>
    <xf numFmtId="38" fontId="17" fillId="0" borderId="0" xfId="2" applyFont="1" applyFill="1" applyBorder="1" applyAlignment="1" applyProtection="1">
      <alignment horizontal="distributed" vertical="center" shrinkToFit="1"/>
    </xf>
    <xf numFmtId="38" fontId="31" fillId="0" borderId="0" xfId="2" applyFont="1" applyFill="1" applyBorder="1" applyAlignment="1" applyProtection="1">
      <alignment vertical="center" shrinkToFit="1"/>
    </xf>
    <xf numFmtId="38" fontId="31" fillId="7" borderId="32" xfId="2" applyFont="1" applyFill="1" applyBorder="1" applyAlignment="1" applyProtection="1">
      <alignment horizontal="right" vertical="center" shrinkToFit="1"/>
    </xf>
    <xf numFmtId="38" fontId="31" fillId="0" borderId="0" xfId="2" applyFont="1" applyFill="1" applyAlignment="1" applyProtection="1">
      <alignment vertical="center" shrinkToFit="1"/>
    </xf>
    <xf numFmtId="38" fontId="34" fillId="0" borderId="10" xfId="1" applyNumberFormat="1" applyFont="1" applyBorder="1" applyAlignment="1" applyProtection="1">
      <alignment horizontal="right" vertical="center"/>
    </xf>
    <xf numFmtId="38" fontId="35" fillId="0" borderId="10" xfId="1" applyNumberFormat="1" applyFont="1" applyBorder="1" applyAlignment="1" applyProtection="1">
      <alignment horizontal="right" vertical="center"/>
    </xf>
    <xf numFmtId="38" fontId="16" fillId="0" borderId="10" xfId="2" applyFont="1" applyBorder="1" applyAlignment="1" applyProtection="1">
      <alignment horizontal="right" vertical="center"/>
    </xf>
    <xf numFmtId="38" fontId="35" fillId="0" borderId="10" xfId="2" applyFont="1" applyBorder="1" applyAlignment="1" applyProtection="1">
      <alignment horizontal="right" vertical="center"/>
    </xf>
    <xf numFmtId="38" fontId="16" fillId="0" borderId="10" xfId="2" applyFont="1" applyBorder="1" applyAlignment="1" applyProtection="1">
      <alignment vertical="center"/>
    </xf>
    <xf numFmtId="38" fontId="35" fillId="0" borderId="10" xfId="2" applyFont="1" applyBorder="1" applyAlignment="1" applyProtection="1">
      <alignment vertical="center"/>
    </xf>
    <xf numFmtId="38" fontId="35" fillId="0" borderId="33" xfId="2" applyFont="1" applyFill="1" applyBorder="1" applyAlignment="1" applyProtection="1">
      <alignment horizontal="right" vertical="center"/>
    </xf>
    <xf numFmtId="38" fontId="16" fillId="0" borderId="2" xfId="2" applyFont="1" applyBorder="1" applyAlignment="1" applyProtection="1">
      <alignment horizontal="right" vertical="center"/>
    </xf>
    <xf numFmtId="38" fontId="35" fillId="0" borderId="2" xfId="2" applyFont="1" applyBorder="1" applyAlignment="1" applyProtection="1">
      <alignment horizontal="right" vertical="center"/>
    </xf>
    <xf numFmtId="38" fontId="16" fillId="0" borderId="2" xfId="2" applyFont="1" applyBorder="1" applyAlignment="1" applyProtection="1">
      <alignment vertical="center"/>
    </xf>
    <xf numFmtId="38" fontId="35" fillId="0" borderId="2" xfId="2" applyFont="1" applyBorder="1" applyAlignment="1" applyProtection="1">
      <alignment vertical="center"/>
    </xf>
    <xf numFmtId="38" fontId="35" fillId="0" borderId="15" xfId="2" applyFont="1" applyFill="1" applyBorder="1" applyAlignment="1" applyProtection="1">
      <alignment horizontal="right" vertical="center"/>
    </xf>
    <xf numFmtId="38" fontId="16" fillId="0" borderId="5" xfId="2" applyFont="1" applyBorder="1" applyAlignment="1" applyProtection="1">
      <alignment horizontal="right" vertical="center"/>
    </xf>
    <xf numFmtId="38" fontId="35" fillId="0" borderId="5" xfId="2" applyFont="1" applyBorder="1" applyAlignment="1" applyProtection="1">
      <alignment horizontal="right" vertical="center"/>
    </xf>
    <xf numFmtId="38" fontId="36" fillId="0" borderId="2" xfId="2" applyFont="1" applyBorder="1" applyAlignment="1" applyProtection="1">
      <alignment horizontal="right" vertical="center"/>
    </xf>
    <xf numFmtId="38" fontId="34" fillId="6" borderId="24" xfId="2" applyFont="1" applyFill="1" applyBorder="1" applyAlignment="1" applyProtection="1">
      <alignment vertical="center" shrinkToFit="1"/>
    </xf>
    <xf numFmtId="38" fontId="31" fillId="0" borderId="9" xfId="2" applyFont="1" applyFill="1" applyBorder="1" applyAlignment="1" applyProtection="1">
      <alignment vertical="center" shrinkToFit="1"/>
    </xf>
    <xf numFmtId="38" fontId="34" fillId="0" borderId="0" xfId="2" applyFont="1" applyFill="1" applyBorder="1" applyAlignment="1" applyProtection="1">
      <alignment vertical="center" shrinkToFit="1"/>
    </xf>
    <xf numFmtId="38" fontId="17" fillId="0" borderId="17" xfId="2" applyFont="1" applyFill="1" applyBorder="1" applyAlignment="1" applyProtection="1">
      <alignment horizontal="distributed" vertical="center" shrinkToFit="1"/>
    </xf>
    <xf numFmtId="38" fontId="30" fillId="0" borderId="18" xfId="2" applyFont="1" applyFill="1" applyBorder="1" applyAlignment="1" applyProtection="1">
      <alignment horizontal="distributed" vertical="center" shrinkToFit="1"/>
    </xf>
    <xf numFmtId="38" fontId="30" fillId="0" borderId="6" xfId="2" applyFont="1" applyFill="1" applyBorder="1" applyAlignment="1" applyProtection="1">
      <alignment horizontal="distributed" vertical="center" shrinkToFit="1"/>
    </xf>
    <xf numFmtId="38" fontId="17" fillId="0" borderId="18" xfId="2" applyFont="1" applyFill="1" applyBorder="1" applyAlignment="1" applyProtection="1">
      <alignment horizontal="distributed" vertical="center" shrinkToFit="1"/>
    </xf>
    <xf numFmtId="38" fontId="17" fillId="0" borderId="9" xfId="2" applyFont="1" applyFill="1" applyBorder="1" applyAlignment="1" applyProtection="1">
      <alignment horizontal="distributed" vertical="center" shrinkToFit="1"/>
    </xf>
    <xf numFmtId="38" fontId="30" fillId="0" borderId="18" xfId="2" applyFont="1" applyFill="1" applyBorder="1" applyAlignment="1" applyProtection="1">
      <alignment horizontal="distributed" vertical="center" wrapText="1" shrinkToFit="1"/>
    </xf>
    <xf numFmtId="38" fontId="30" fillId="0" borderId="6" xfId="2" applyFont="1" applyFill="1" applyBorder="1" applyAlignment="1" applyProtection="1">
      <alignment horizontal="distributed" vertical="center" wrapText="1" shrinkToFit="1"/>
    </xf>
    <xf numFmtId="38" fontId="17" fillId="0" borderId="17" xfId="2" applyFont="1" applyFill="1" applyBorder="1" applyAlignment="1" applyProtection="1">
      <alignment horizontal="distributed" vertical="top" wrapText="1" shrinkToFit="1"/>
    </xf>
    <xf numFmtId="38" fontId="17" fillId="0" borderId="26" xfId="2" applyFont="1" applyFill="1" applyBorder="1" applyAlignment="1" applyProtection="1">
      <alignment horizontal="distributed" vertical="center" shrinkToFit="1"/>
    </xf>
    <xf numFmtId="38" fontId="17" fillId="0" borderId="27" xfId="2" applyFont="1" applyFill="1" applyBorder="1" applyAlignment="1" applyProtection="1">
      <alignment horizontal="distributed" vertical="center" shrinkToFit="1"/>
    </xf>
    <xf numFmtId="38" fontId="17" fillId="0" borderId="26" xfId="2" applyFont="1" applyFill="1" applyBorder="1" applyAlignment="1" applyProtection="1">
      <alignment horizontal="distributed" vertical="center" wrapText="1"/>
    </xf>
    <xf numFmtId="38" fontId="17" fillId="0" borderId="27" xfId="2" applyFont="1" applyFill="1" applyBorder="1" applyAlignment="1" applyProtection="1">
      <alignment horizontal="distributed" vertical="center" wrapText="1"/>
    </xf>
    <xf numFmtId="38" fontId="17" fillId="0" borderId="27" xfId="2" applyFont="1" applyFill="1" applyBorder="1" applyAlignment="1" applyProtection="1">
      <alignment horizontal="distributed" vertical="center" wrapText="1" shrinkToFit="1"/>
    </xf>
    <xf numFmtId="38" fontId="17" fillId="0" borderId="26" xfId="2" applyFont="1" applyFill="1" applyBorder="1" applyAlignment="1" applyProtection="1">
      <alignment horizontal="distributed" vertical="center" wrapText="1" shrinkToFit="1"/>
    </xf>
    <xf numFmtId="38" fontId="17" fillId="0" borderId="28" xfId="2" applyFont="1" applyFill="1" applyBorder="1" applyAlignment="1" applyProtection="1">
      <alignment horizontal="distributed" vertical="center" shrinkToFit="1"/>
    </xf>
    <xf numFmtId="38" fontId="17" fillId="0" borderId="20" xfId="2" applyFont="1" applyFill="1" applyBorder="1" applyAlignment="1" applyProtection="1">
      <alignment horizontal="left" vertical="center" shrinkToFit="1"/>
    </xf>
    <xf numFmtId="38" fontId="17" fillId="0" borderId="21" xfId="2" applyFont="1" applyFill="1" applyBorder="1" applyAlignment="1" applyProtection="1">
      <alignment horizontal="left" vertical="center" shrinkToFit="1"/>
    </xf>
    <xf numFmtId="38" fontId="17" fillId="0" borderId="22" xfId="2" applyFont="1" applyFill="1" applyBorder="1" applyAlignment="1" applyProtection="1">
      <alignment horizontal="left" vertical="center" shrinkToFit="1"/>
    </xf>
    <xf numFmtId="38" fontId="11" fillId="0" borderId="26" xfId="2" applyFont="1" applyFill="1" applyBorder="1" applyAlignment="1" applyProtection="1">
      <alignment horizontal="left" vertical="center" shrinkToFit="1"/>
    </xf>
    <xf numFmtId="38" fontId="11" fillId="0" borderId="27" xfId="2" applyFont="1" applyFill="1" applyBorder="1" applyAlignment="1" applyProtection="1">
      <alignment horizontal="left" vertical="center" shrinkToFit="1"/>
    </xf>
    <xf numFmtId="38" fontId="11" fillId="0" borderId="28" xfId="2" applyFont="1" applyFill="1" applyBorder="1" applyAlignment="1" applyProtection="1">
      <alignment horizontal="left" vertical="center" shrinkToFit="1"/>
    </xf>
    <xf numFmtId="38" fontId="11" fillId="0" borderId="28" xfId="2" applyFont="1" applyFill="1" applyBorder="1" applyAlignment="1" applyProtection="1">
      <alignment horizontal="center" vertical="center" shrinkToFit="1"/>
    </xf>
    <xf numFmtId="38" fontId="11" fillId="0" borderId="27" xfId="2" applyFont="1" applyFill="1" applyBorder="1" applyAlignment="1" applyProtection="1">
      <alignment vertical="center" shrinkToFit="1"/>
    </xf>
    <xf numFmtId="38" fontId="17" fillId="0" borderId="22" xfId="2" applyFont="1" applyFill="1" applyBorder="1" applyAlignment="1" applyProtection="1">
      <alignment horizontal="center" vertical="center" shrinkToFit="1"/>
    </xf>
    <xf numFmtId="38" fontId="17" fillId="0" borderId="21" xfId="2" applyFont="1" applyFill="1" applyBorder="1" applyAlignment="1" applyProtection="1">
      <alignment vertical="center" shrinkToFit="1"/>
    </xf>
    <xf numFmtId="38" fontId="31" fillId="0" borderId="27" xfId="2" applyFont="1" applyFill="1" applyBorder="1" applyAlignment="1" applyProtection="1">
      <alignment vertical="center" shrinkToFit="1"/>
    </xf>
    <xf numFmtId="38" fontId="31" fillId="0" borderId="21" xfId="2" applyFont="1" applyFill="1" applyBorder="1" applyAlignment="1" applyProtection="1">
      <alignment vertical="center" shrinkToFit="1"/>
    </xf>
    <xf numFmtId="38" fontId="34" fillId="0" borderId="27" xfId="2" applyFont="1" applyFill="1" applyBorder="1" applyAlignment="1" applyProtection="1">
      <alignment vertical="center" shrinkToFit="1"/>
    </xf>
    <xf numFmtId="38" fontId="17" fillId="0" borderId="27" xfId="2" applyFont="1" applyFill="1" applyBorder="1" applyAlignment="1" applyProtection="1">
      <alignment horizontal="distributed" vertical="center" justifyLastLine="1" shrinkToFit="1"/>
    </xf>
    <xf numFmtId="38" fontId="19" fillId="0" borderId="35" xfId="2" applyFont="1" applyFill="1" applyBorder="1" applyAlignment="1" applyProtection="1">
      <alignment horizontal="center" vertical="center" shrinkToFit="1"/>
    </xf>
    <xf numFmtId="38" fontId="19" fillId="0" borderId="36" xfId="2" applyFont="1" applyFill="1" applyBorder="1" applyAlignment="1" applyProtection="1">
      <alignment horizontal="center" vertical="center" shrinkToFit="1"/>
    </xf>
    <xf numFmtId="38" fontId="19" fillId="0" borderId="12" xfId="2" applyFont="1" applyFill="1" applyBorder="1" applyAlignment="1" applyProtection="1">
      <alignment horizontal="center" vertical="center" shrinkToFit="1"/>
    </xf>
    <xf numFmtId="38" fontId="19" fillId="0" borderId="37" xfId="2" applyFont="1" applyFill="1" applyBorder="1" applyAlignment="1" applyProtection="1">
      <alignment horizontal="center" vertical="center" shrinkToFit="1"/>
    </xf>
    <xf numFmtId="38" fontId="19" fillId="0" borderId="35" xfId="2" applyFont="1" applyFill="1" applyBorder="1" applyAlignment="1" applyProtection="1">
      <alignment horizontal="distributed" vertical="center" shrinkToFit="1"/>
    </xf>
    <xf numFmtId="38" fontId="29" fillId="7" borderId="38" xfId="2" applyFont="1" applyFill="1" applyBorder="1" applyAlignment="1" applyProtection="1">
      <alignment horizontal="center" vertical="center" shrinkToFit="1"/>
    </xf>
    <xf numFmtId="38" fontId="29" fillId="7" borderId="32" xfId="2" applyFont="1" applyFill="1" applyBorder="1" applyAlignment="1" applyProtection="1">
      <alignment horizontal="center" vertical="center" shrinkToFit="1"/>
    </xf>
    <xf numFmtId="38" fontId="29" fillId="7" borderId="39" xfId="2" applyFont="1" applyFill="1" applyBorder="1" applyAlignment="1" applyProtection="1">
      <alignment horizontal="center" vertical="center" shrinkToFit="1"/>
    </xf>
    <xf numFmtId="38" fontId="38" fillId="0" borderId="0" xfId="2" applyFont="1" applyFill="1" applyAlignment="1" applyProtection="1">
      <alignment vertical="center" shrinkToFit="1"/>
    </xf>
    <xf numFmtId="38" fontId="39" fillId="0" borderId="7" xfId="2" applyFont="1" applyFill="1" applyBorder="1" applyAlignment="1" applyProtection="1">
      <alignment horizontal="right" vertical="center" shrinkToFit="1"/>
    </xf>
    <xf numFmtId="38" fontId="39" fillId="0" borderId="40" xfId="2" applyFont="1" applyFill="1" applyBorder="1" applyAlignment="1" applyProtection="1">
      <alignment horizontal="right" vertical="center" shrinkToFit="1"/>
    </xf>
    <xf numFmtId="38" fontId="40" fillId="0" borderId="42" xfId="2" applyFont="1" applyFill="1" applyBorder="1" applyAlignment="1" applyProtection="1">
      <alignment horizontal="right" vertical="center" shrinkToFit="1"/>
    </xf>
    <xf numFmtId="38" fontId="40" fillId="0" borderId="43" xfId="2" applyFont="1" applyFill="1" applyBorder="1" applyAlignment="1" applyProtection="1">
      <alignment horizontal="right" vertical="center" shrinkToFit="1"/>
    </xf>
    <xf numFmtId="38" fontId="41" fillId="0" borderId="36" xfId="2" applyFont="1" applyFill="1" applyBorder="1" applyAlignment="1" applyProtection="1">
      <alignment horizontal="center" vertical="center" shrinkToFit="1"/>
    </xf>
    <xf numFmtId="38" fontId="41" fillId="0" borderId="13" xfId="2" applyFont="1" applyFill="1" applyBorder="1" applyAlignment="1" applyProtection="1">
      <alignment horizontal="center" vertical="center" shrinkToFit="1"/>
    </xf>
    <xf numFmtId="38" fontId="42" fillId="0" borderId="0" xfId="2" applyFont="1" applyFill="1" applyAlignment="1" applyProtection="1">
      <alignment vertical="center" shrinkToFit="1"/>
    </xf>
    <xf numFmtId="38" fontId="42" fillId="0" borderId="45" xfId="2" applyFont="1" applyFill="1" applyBorder="1" applyAlignment="1" applyProtection="1">
      <alignment horizontal="right" vertical="center" shrinkToFit="1"/>
    </xf>
    <xf numFmtId="38" fontId="42" fillId="0" borderId="46" xfId="2" applyFont="1" applyFill="1" applyBorder="1" applyAlignment="1" applyProtection="1">
      <alignment horizontal="right" vertical="center" shrinkToFit="1"/>
    </xf>
    <xf numFmtId="38" fontId="42" fillId="0" borderId="7" xfId="2" applyFont="1" applyFill="1" applyBorder="1" applyAlignment="1" applyProtection="1">
      <alignment horizontal="right" vertical="center" shrinkToFit="1"/>
    </xf>
    <xf numFmtId="38" fontId="42" fillId="0" borderId="40" xfId="2" applyFont="1" applyFill="1" applyBorder="1" applyAlignment="1" applyProtection="1">
      <alignment horizontal="right" vertical="center" shrinkToFit="1"/>
    </xf>
    <xf numFmtId="38" fontId="42" fillId="0" borderId="1" xfId="2" applyFont="1" applyFill="1" applyBorder="1" applyAlignment="1" applyProtection="1">
      <alignment horizontal="right" vertical="center" shrinkToFit="1"/>
    </xf>
    <xf numFmtId="38" fontId="17" fillId="0" borderId="16" xfId="2" applyFont="1" applyFill="1" applyBorder="1" applyAlignment="1" applyProtection="1">
      <alignment horizontal="distributed" vertical="center" shrinkToFit="1"/>
    </xf>
    <xf numFmtId="38" fontId="43" fillId="0" borderId="40" xfId="2" applyFont="1" applyFill="1" applyBorder="1" applyAlignment="1" applyProtection="1">
      <alignment horizontal="right" vertical="center" shrinkToFit="1"/>
    </xf>
    <xf numFmtId="38" fontId="43" fillId="0" borderId="7" xfId="2" applyFont="1" applyFill="1" applyBorder="1" applyAlignment="1" applyProtection="1">
      <alignment horizontal="right" vertical="center" shrinkToFit="1"/>
    </xf>
    <xf numFmtId="38" fontId="44" fillId="0" borderId="45" xfId="2" applyFont="1" applyFill="1" applyBorder="1" applyAlignment="1" applyProtection="1">
      <alignment horizontal="right" vertical="center" shrinkToFit="1"/>
      <protection locked="0"/>
    </xf>
    <xf numFmtId="38" fontId="43" fillId="0" borderId="47" xfId="2" applyFont="1" applyFill="1" applyBorder="1" applyAlignment="1" applyProtection="1">
      <alignment horizontal="right" vertical="center" shrinkToFit="1"/>
    </xf>
    <xf numFmtId="38" fontId="43" fillId="0" borderId="48" xfId="2" applyFont="1" applyFill="1" applyBorder="1" applyAlignment="1" applyProtection="1">
      <alignment horizontal="right" vertical="center" shrinkToFit="1"/>
    </xf>
    <xf numFmtId="38" fontId="43" fillId="6" borderId="50" xfId="2" applyFont="1" applyFill="1" applyBorder="1" applyAlignment="1" applyProtection="1">
      <alignment horizontal="right" vertical="center" shrinkToFit="1"/>
    </xf>
    <xf numFmtId="38" fontId="45" fillId="6" borderId="51" xfId="2" applyFont="1" applyFill="1" applyBorder="1" applyAlignment="1" applyProtection="1">
      <alignment horizontal="right" vertical="center" shrinkToFit="1"/>
    </xf>
    <xf numFmtId="38" fontId="43" fillId="0" borderId="31" xfId="2" applyFont="1" applyFill="1" applyBorder="1" applyAlignment="1" applyProtection="1">
      <alignment horizontal="right" vertical="center" shrinkToFit="1"/>
    </xf>
    <xf numFmtId="38" fontId="48" fillId="0" borderId="4" xfId="2" applyFont="1" applyFill="1" applyBorder="1" applyAlignment="1" applyProtection="1">
      <alignment horizontal="right" vertical="center" shrinkToFit="1"/>
    </xf>
    <xf numFmtId="38" fontId="44" fillId="0" borderId="52" xfId="2" applyFont="1" applyFill="1" applyBorder="1" applyAlignment="1" applyProtection="1">
      <alignment horizontal="right" vertical="center" shrinkToFit="1"/>
      <protection locked="0"/>
    </xf>
    <xf numFmtId="38" fontId="47" fillId="0" borderId="43" xfId="2" applyFont="1" applyFill="1" applyBorder="1" applyAlignment="1" applyProtection="1">
      <alignment horizontal="right" vertical="center" shrinkToFit="1"/>
    </xf>
    <xf numFmtId="38" fontId="47" fillId="0" borderId="45" xfId="2" applyFont="1" applyFill="1" applyBorder="1" applyAlignment="1" applyProtection="1">
      <alignment horizontal="right" vertical="center" shrinkToFit="1"/>
    </xf>
    <xf numFmtId="38" fontId="47" fillId="0" borderId="52" xfId="2" applyFont="1" applyFill="1" applyBorder="1" applyAlignment="1" applyProtection="1">
      <alignment horizontal="right" vertical="center" shrinkToFit="1"/>
    </xf>
    <xf numFmtId="38" fontId="47" fillId="0" borderId="49" xfId="2" applyFont="1" applyFill="1" applyBorder="1" applyAlignment="1" applyProtection="1">
      <alignment horizontal="right" vertical="center" shrinkToFit="1"/>
    </xf>
    <xf numFmtId="38" fontId="47" fillId="6" borderId="51" xfId="2" applyFont="1" applyFill="1" applyBorder="1" applyAlignment="1" applyProtection="1">
      <alignment horizontal="right" vertical="center" shrinkToFit="1"/>
    </xf>
    <xf numFmtId="38" fontId="43" fillId="0" borderId="52" xfId="2" applyFont="1" applyFill="1" applyBorder="1" applyAlignment="1" applyProtection="1">
      <alignment horizontal="right" vertical="center" shrinkToFit="1"/>
    </xf>
    <xf numFmtId="38" fontId="44" fillId="0" borderId="41" xfId="2" applyFont="1" applyFill="1" applyBorder="1" applyAlignment="1" applyProtection="1">
      <alignment horizontal="right" vertical="center" shrinkToFit="1"/>
      <protection locked="0"/>
    </xf>
    <xf numFmtId="38" fontId="43" fillId="0" borderId="43" xfId="2" applyFont="1" applyFill="1" applyBorder="1" applyAlignment="1" applyProtection="1">
      <alignment horizontal="right" vertical="center" shrinkToFit="1"/>
    </xf>
    <xf numFmtId="38" fontId="44" fillId="0" borderId="42" xfId="2" applyFont="1" applyFill="1" applyBorder="1" applyAlignment="1" applyProtection="1">
      <alignment horizontal="right" vertical="center" shrinkToFit="1"/>
      <protection locked="0"/>
    </xf>
    <xf numFmtId="38" fontId="47" fillId="0" borderId="42" xfId="2" applyFont="1" applyFill="1" applyBorder="1" applyAlignment="1" applyProtection="1">
      <alignment horizontal="right" vertical="center" shrinkToFit="1"/>
    </xf>
    <xf numFmtId="38" fontId="47" fillId="0" borderId="53" xfId="2" applyFont="1" applyFill="1" applyBorder="1" applyAlignment="1" applyProtection="1">
      <alignment horizontal="right" vertical="center" shrinkToFit="1"/>
    </xf>
    <xf numFmtId="38" fontId="47" fillId="0" borderId="54" xfId="2" applyFont="1" applyFill="1" applyBorder="1" applyAlignment="1" applyProtection="1">
      <alignment horizontal="right" vertical="center" shrinkToFit="1"/>
    </xf>
    <xf numFmtId="38" fontId="44" fillId="0" borderId="9" xfId="2" applyFont="1" applyFill="1" applyBorder="1" applyAlignment="1" applyProtection="1">
      <alignment horizontal="right" vertical="center" shrinkToFit="1"/>
      <protection locked="0"/>
    </xf>
    <xf numFmtId="38" fontId="47" fillId="0" borderId="1" xfId="2" applyFont="1" applyFill="1" applyBorder="1" applyAlignment="1" applyProtection="1">
      <alignment horizontal="right" vertical="center" shrinkToFit="1"/>
    </xf>
    <xf numFmtId="38" fontId="47" fillId="0" borderId="16" xfId="2" applyFont="1" applyFill="1" applyBorder="1" applyAlignment="1" applyProtection="1">
      <alignment horizontal="right" vertical="center" shrinkToFit="1"/>
    </xf>
    <xf numFmtId="38" fontId="47" fillId="0" borderId="19" xfId="2" applyFont="1" applyFill="1" applyBorder="1" applyAlignment="1" applyProtection="1">
      <alignment horizontal="right" vertical="center" shrinkToFit="1"/>
    </xf>
    <xf numFmtId="38" fontId="47" fillId="6" borderId="24" xfId="2" applyFont="1" applyFill="1" applyBorder="1" applyAlignment="1" applyProtection="1">
      <alignment horizontal="right" vertical="center" shrinkToFit="1"/>
    </xf>
    <xf numFmtId="38" fontId="44" fillId="0" borderId="1" xfId="2" applyFont="1" applyFill="1" applyBorder="1" applyAlignment="1" applyProtection="1">
      <alignment horizontal="right" vertical="center" shrinkToFit="1"/>
      <protection locked="0"/>
    </xf>
    <xf numFmtId="38" fontId="45" fillId="6" borderId="24" xfId="2" applyFont="1" applyFill="1" applyBorder="1" applyAlignment="1" applyProtection="1">
      <alignment horizontal="right" vertical="center" shrinkToFit="1"/>
    </xf>
    <xf numFmtId="38" fontId="48" fillId="0" borderId="0" xfId="2" applyFont="1" applyFill="1" applyBorder="1" applyAlignment="1" applyProtection="1">
      <alignment horizontal="right" vertical="center" shrinkToFit="1"/>
    </xf>
    <xf numFmtId="38" fontId="44" fillId="0" borderId="55" xfId="2" applyFont="1" applyFill="1" applyBorder="1" applyAlignment="1" applyProtection="1">
      <alignment horizontal="right" vertical="center" shrinkToFit="1"/>
      <protection locked="0"/>
    </xf>
    <xf numFmtId="38" fontId="47" fillId="0" borderId="55" xfId="2" applyFont="1" applyFill="1" applyBorder="1" applyAlignment="1" applyProtection="1">
      <alignment horizontal="right" vertical="center" shrinkToFit="1"/>
    </xf>
    <xf numFmtId="38" fontId="47" fillId="6" borderId="56" xfId="2" applyFont="1" applyFill="1" applyBorder="1" applyAlignment="1" applyProtection="1">
      <alignment horizontal="right" vertical="center" shrinkToFit="1"/>
    </xf>
    <xf numFmtId="38" fontId="45" fillId="6" borderId="56" xfId="2" applyFont="1" applyFill="1" applyBorder="1" applyAlignment="1" applyProtection="1">
      <alignment horizontal="right" vertical="center" shrinkToFit="1"/>
    </xf>
    <xf numFmtId="38" fontId="47" fillId="0" borderId="41" xfId="2" applyFont="1" applyFill="1" applyBorder="1" applyAlignment="1" applyProtection="1">
      <alignment horizontal="right" vertical="center" shrinkToFit="1"/>
    </xf>
    <xf numFmtId="38" fontId="48" fillId="0" borderId="57" xfId="2" applyFont="1" applyFill="1" applyBorder="1" applyAlignment="1" applyProtection="1">
      <alignment horizontal="right" vertical="center" shrinkToFit="1"/>
    </xf>
    <xf numFmtId="38" fontId="17" fillId="0" borderId="47" xfId="2" applyFont="1" applyFill="1" applyBorder="1" applyAlignment="1" applyProtection="1">
      <alignment horizontal="center" vertical="center" shrinkToFit="1"/>
    </xf>
    <xf numFmtId="38" fontId="8" fillId="0" borderId="40" xfId="2" applyFont="1" applyFill="1" applyBorder="1" applyAlignment="1" applyProtection="1">
      <alignment horizontal="distributed" vertical="center" shrinkToFit="1"/>
    </xf>
    <xf numFmtId="38" fontId="8" fillId="0" borderId="22" xfId="2" applyFont="1" applyFill="1" applyBorder="1" applyAlignment="1" applyProtection="1">
      <alignment horizontal="left" vertical="center" shrinkToFit="1"/>
    </xf>
    <xf numFmtId="38" fontId="17" fillId="0" borderId="1" xfId="2" applyFont="1" applyFill="1" applyBorder="1" applyAlignment="1" applyProtection="1">
      <alignment horizontal="distributed" vertical="center" wrapText="1" shrinkToFit="1"/>
    </xf>
    <xf numFmtId="38" fontId="24" fillId="8" borderId="2" xfId="2" applyFont="1" applyFill="1" applyBorder="1" applyAlignment="1" applyProtection="1">
      <alignment horizontal="center" vertical="center"/>
    </xf>
    <xf numFmtId="38" fontId="43" fillId="0" borderId="40" xfId="2" applyFont="1" applyFill="1" applyBorder="1" applyAlignment="1" applyProtection="1">
      <alignment vertical="center" shrinkToFit="1"/>
    </xf>
    <xf numFmtId="38" fontId="44" fillId="0" borderId="46" xfId="2" applyFont="1" applyFill="1" applyBorder="1" applyAlignment="1" applyProtection="1">
      <alignment vertical="center" shrinkToFit="1"/>
      <protection locked="0"/>
    </xf>
    <xf numFmtId="38" fontId="43" fillId="0" borderId="7" xfId="2" applyFont="1" applyFill="1" applyBorder="1" applyAlignment="1" applyProtection="1">
      <alignment vertical="center" shrinkToFit="1"/>
    </xf>
    <xf numFmtId="38" fontId="44" fillId="0" borderId="45" xfId="2" applyFont="1" applyFill="1" applyBorder="1" applyAlignment="1" applyProtection="1">
      <alignment vertical="center" shrinkToFit="1"/>
      <protection locked="0"/>
    </xf>
    <xf numFmtId="38" fontId="43" fillId="0" borderId="47" xfId="2" applyFont="1" applyFill="1" applyBorder="1" applyAlignment="1" applyProtection="1">
      <alignment vertical="center" shrinkToFit="1"/>
    </xf>
    <xf numFmtId="38" fontId="44" fillId="0" borderId="54" xfId="2" applyFont="1" applyFill="1" applyBorder="1" applyAlignment="1" applyProtection="1">
      <alignment vertical="center" shrinkToFit="1"/>
      <protection locked="0"/>
    </xf>
    <xf numFmtId="38" fontId="43" fillId="0" borderId="48" xfId="2" applyFont="1" applyFill="1" applyBorder="1" applyAlignment="1" applyProtection="1">
      <alignment vertical="center" shrinkToFit="1"/>
    </xf>
    <xf numFmtId="38" fontId="44" fillId="0" borderId="49" xfId="2" applyFont="1" applyFill="1" applyBorder="1" applyAlignment="1" applyProtection="1">
      <alignment vertical="center" shrinkToFit="1"/>
      <protection locked="0"/>
    </xf>
    <xf numFmtId="38" fontId="43" fillId="6" borderId="50" xfId="2" applyFont="1" applyFill="1" applyBorder="1" applyAlignment="1" applyProtection="1">
      <alignment vertical="center" shrinkToFit="1"/>
    </xf>
    <xf numFmtId="38" fontId="45" fillId="6" borderId="51" xfId="2" applyFont="1" applyFill="1" applyBorder="1" applyAlignment="1" applyProtection="1">
      <alignment vertical="center" shrinkToFit="1"/>
    </xf>
    <xf numFmtId="38" fontId="47" fillId="0" borderId="46" xfId="2" applyFont="1" applyFill="1" applyBorder="1" applyAlignment="1" applyProtection="1">
      <alignment vertical="center" shrinkToFit="1"/>
    </xf>
    <xf numFmtId="38" fontId="43" fillId="0" borderId="31" xfId="2" applyFont="1" applyFill="1" applyBorder="1" applyAlignment="1" applyProtection="1">
      <alignment vertical="center" shrinkToFit="1"/>
    </xf>
    <xf numFmtId="38" fontId="48" fillId="0" borderId="4" xfId="2" applyFont="1" applyFill="1" applyBorder="1" applyAlignment="1" applyProtection="1">
      <alignment vertical="center" shrinkToFit="1"/>
    </xf>
    <xf numFmtId="38" fontId="43" fillId="6" borderId="24" xfId="2" applyFont="1" applyFill="1" applyBorder="1" applyAlignment="1" applyProtection="1">
      <alignment vertical="center" shrinkToFit="1"/>
    </xf>
    <xf numFmtId="38" fontId="29" fillId="6" borderId="23" xfId="2" applyFont="1" applyFill="1" applyBorder="1" applyAlignment="1" applyProtection="1">
      <alignment horizontal="center" vertical="center" shrinkToFit="1"/>
    </xf>
    <xf numFmtId="38" fontId="29" fillId="6" borderId="24" xfId="2" applyFont="1" applyFill="1" applyBorder="1" applyAlignment="1" applyProtection="1">
      <alignment horizontal="center" vertical="center" shrinkToFit="1"/>
    </xf>
    <xf numFmtId="38" fontId="43" fillId="0" borderId="0" xfId="2" applyFont="1" applyFill="1" applyBorder="1" applyAlignment="1" applyProtection="1">
      <alignment vertical="center" shrinkToFit="1"/>
    </xf>
    <xf numFmtId="38" fontId="29" fillId="0" borderId="25" xfId="2" applyFont="1" applyFill="1" applyBorder="1" applyAlignment="1" applyProtection="1">
      <alignment horizontal="center" vertical="center" shrinkToFit="1"/>
    </xf>
    <xf numFmtId="38" fontId="29" fillId="0" borderId="0" xfId="2" applyFont="1" applyFill="1" applyBorder="1" applyAlignment="1" applyProtection="1">
      <alignment horizontal="center" vertical="center" shrinkToFit="1"/>
    </xf>
    <xf numFmtId="38" fontId="43" fillId="0" borderId="4" xfId="2" applyFont="1" applyFill="1" applyBorder="1" applyAlignment="1" applyProtection="1">
      <alignment vertical="center" shrinkToFit="1"/>
    </xf>
    <xf numFmtId="38" fontId="44" fillId="0" borderId="55" xfId="2" applyFont="1" applyFill="1" applyBorder="1" applyAlignment="1" applyProtection="1">
      <alignment vertical="center" shrinkToFit="1"/>
      <protection locked="0"/>
    </xf>
    <xf numFmtId="38" fontId="44" fillId="0" borderId="42" xfId="2" applyFont="1" applyFill="1" applyBorder="1" applyAlignment="1" applyProtection="1">
      <alignment vertical="center" shrinkToFit="1"/>
      <protection locked="0"/>
    </xf>
    <xf numFmtId="38" fontId="47" fillId="0" borderId="52" xfId="2" applyFont="1" applyFill="1" applyBorder="1" applyAlignment="1" applyProtection="1">
      <alignment vertical="center" shrinkToFit="1"/>
    </xf>
    <xf numFmtId="38" fontId="47" fillId="0" borderId="43" xfId="2" applyFont="1" applyFill="1" applyBorder="1" applyAlignment="1" applyProtection="1">
      <alignment vertical="center" shrinkToFit="1"/>
    </xf>
    <xf numFmtId="38" fontId="44" fillId="0" borderId="52" xfId="2" applyFont="1" applyFill="1" applyBorder="1" applyAlignment="1" applyProtection="1">
      <alignment vertical="center" shrinkToFit="1"/>
      <protection locked="0"/>
    </xf>
    <xf numFmtId="38" fontId="47" fillId="0" borderId="55" xfId="2" applyFont="1" applyFill="1" applyBorder="1" applyAlignment="1" applyProtection="1">
      <alignment vertical="center" shrinkToFit="1"/>
    </xf>
    <xf numFmtId="38" fontId="47" fillId="0" borderId="42" xfId="2" applyFont="1" applyFill="1" applyBorder="1" applyAlignment="1" applyProtection="1">
      <alignment vertical="center" shrinkToFit="1"/>
    </xf>
    <xf numFmtId="38" fontId="45" fillId="6" borderId="56" xfId="2" applyFont="1" applyFill="1" applyBorder="1" applyAlignment="1" applyProtection="1">
      <alignment vertical="center" shrinkToFit="1"/>
    </xf>
    <xf numFmtId="38" fontId="44" fillId="0" borderId="42" xfId="2" applyFont="1" applyFill="1" applyBorder="1" applyAlignment="1" applyProtection="1">
      <alignment vertical="center" shrinkToFit="1"/>
    </xf>
    <xf numFmtId="38" fontId="45" fillId="6" borderId="24" xfId="2" applyFont="1" applyFill="1" applyBorder="1" applyAlignment="1" applyProtection="1">
      <alignment vertical="center" shrinkToFit="1"/>
    </xf>
    <xf numFmtId="38" fontId="44" fillId="0" borderId="52" xfId="2" applyFont="1" applyFill="1" applyBorder="1" applyAlignment="1" applyProtection="1">
      <alignment vertical="center" shrinkToFit="1"/>
    </xf>
    <xf numFmtId="38" fontId="44" fillId="0" borderId="55" xfId="2" applyFont="1" applyFill="1" applyBorder="1" applyAlignment="1" applyProtection="1">
      <alignment vertical="center" shrinkToFit="1"/>
    </xf>
    <xf numFmtId="38" fontId="47" fillId="0" borderId="44" xfId="2" applyFont="1" applyFill="1" applyBorder="1" applyAlignment="1" applyProtection="1">
      <alignment horizontal="right" vertical="center" shrinkToFit="1"/>
    </xf>
    <xf numFmtId="38" fontId="43" fillId="0" borderId="55" xfId="2" applyFont="1" applyFill="1" applyBorder="1" applyAlignment="1" applyProtection="1">
      <alignment horizontal="right" vertical="center" shrinkToFit="1"/>
    </xf>
    <xf numFmtId="38" fontId="43" fillId="0" borderId="42" xfId="2" applyFont="1" applyFill="1" applyBorder="1" applyAlignment="1" applyProtection="1">
      <alignment horizontal="right" vertical="center" shrinkToFit="1"/>
    </xf>
    <xf numFmtId="38" fontId="43" fillId="0" borderId="41" xfId="2" applyFont="1" applyFill="1" applyBorder="1" applyAlignment="1" applyProtection="1">
      <alignment horizontal="right" vertical="center" shrinkToFit="1"/>
    </xf>
    <xf numFmtId="38" fontId="17" fillId="0" borderId="27" xfId="2" applyFont="1" applyFill="1" applyBorder="1" applyAlignment="1" applyProtection="1">
      <alignment horizontal="center" vertical="center" shrinkToFit="1"/>
    </xf>
    <xf numFmtId="38" fontId="17" fillId="0" borderId="26" xfId="2" applyFont="1" applyFill="1" applyBorder="1" applyAlignment="1" applyProtection="1">
      <alignment horizontal="center" vertical="center" justifyLastLine="1" shrinkToFit="1"/>
    </xf>
    <xf numFmtId="38" fontId="49" fillId="0" borderId="27" xfId="2" applyFont="1" applyFill="1" applyBorder="1" applyAlignment="1" applyProtection="1">
      <alignment horizontal="center" vertical="center" justifyLastLine="1" shrinkToFit="1"/>
    </xf>
    <xf numFmtId="38" fontId="43" fillId="0" borderId="1" xfId="2" applyFont="1" applyFill="1" applyBorder="1" applyAlignment="1" applyProtection="1">
      <alignment vertical="center" shrinkToFit="1"/>
    </xf>
    <xf numFmtId="38" fontId="29" fillId="0" borderId="27" xfId="2" applyFont="1" applyFill="1" applyBorder="1" applyAlignment="1" applyProtection="1">
      <alignment horizontal="center" vertical="center" shrinkToFit="1"/>
    </xf>
    <xf numFmtId="38" fontId="48" fillId="0" borderId="42" xfId="2" applyFont="1" applyFill="1" applyBorder="1" applyAlignment="1" applyProtection="1">
      <alignment horizontal="right" vertical="center" shrinkToFit="1"/>
    </xf>
    <xf numFmtId="38" fontId="29" fillId="0" borderId="21" xfId="2" applyFont="1" applyFill="1" applyBorder="1" applyAlignment="1" applyProtection="1">
      <alignment horizontal="center" vertical="center" shrinkToFit="1"/>
    </xf>
    <xf numFmtId="38" fontId="48" fillId="0" borderId="43" xfId="2" applyFont="1" applyFill="1" applyBorder="1" applyAlignment="1" applyProtection="1">
      <alignment horizontal="right" vertical="center" shrinkToFit="1"/>
    </xf>
    <xf numFmtId="38" fontId="46" fillId="9" borderId="0" xfId="2" applyFont="1" applyFill="1" applyBorder="1" applyAlignment="1" applyProtection="1">
      <alignment vertical="center" shrinkToFit="1"/>
    </xf>
    <xf numFmtId="38" fontId="44" fillId="0" borderId="41" xfId="2" applyFont="1" applyFill="1" applyBorder="1" applyAlignment="1" applyProtection="1">
      <alignment horizontal="right" vertical="center" shrinkToFit="1"/>
    </xf>
    <xf numFmtId="38" fontId="43" fillId="0" borderId="58" xfId="2" applyFont="1" applyFill="1" applyBorder="1" applyAlignment="1" applyProtection="1">
      <alignment horizontal="right" vertical="center" shrinkToFit="1"/>
    </xf>
    <xf numFmtId="38" fontId="47" fillId="0" borderId="59" xfId="2" applyFont="1" applyFill="1" applyBorder="1" applyAlignment="1" applyProtection="1">
      <alignment horizontal="right" vertical="center" shrinkToFit="1"/>
    </xf>
    <xf numFmtId="38" fontId="47" fillId="0" borderId="60" xfId="2" applyFont="1" applyFill="1" applyBorder="1" applyAlignment="1" applyProtection="1">
      <alignment horizontal="right" vertical="center" shrinkToFit="1"/>
    </xf>
    <xf numFmtId="38" fontId="44" fillId="0" borderId="61" xfId="2" applyFont="1" applyFill="1" applyBorder="1" applyAlignment="1" applyProtection="1">
      <alignment horizontal="right" vertical="center" shrinkToFit="1"/>
      <protection locked="0"/>
    </xf>
    <xf numFmtId="38" fontId="5" fillId="0" borderId="6" xfId="2" applyFont="1" applyFill="1" applyBorder="1" applyAlignment="1" applyProtection="1">
      <alignment vertical="center" shrinkToFit="1"/>
    </xf>
    <xf numFmtId="38" fontId="39" fillId="0" borderId="31" xfId="2" applyFont="1" applyFill="1" applyBorder="1" applyAlignment="1" applyProtection="1">
      <alignment vertical="center" shrinkToFit="1"/>
    </xf>
    <xf numFmtId="38" fontId="52" fillId="0" borderId="0" xfId="2" applyFont="1" applyFill="1" applyBorder="1" applyAlignment="1" applyProtection="1">
      <alignment vertical="center" shrinkToFit="1"/>
      <protection locked="0"/>
    </xf>
    <xf numFmtId="38" fontId="39" fillId="0" borderId="7" xfId="2" applyFont="1" applyFill="1" applyBorder="1" applyAlignment="1" applyProtection="1">
      <alignment vertical="center" shrinkToFit="1"/>
    </xf>
    <xf numFmtId="38" fontId="52" fillId="0" borderId="1" xfId="2" applyFont="1" applyFill="1" applyBorder="1" applyAlignment="1" applyProtection="1">
      <alignment vertical="center" shrinkToFit="1"/>
      <protection locked="0"/>
    </xf>
    <xf numFmtId="38" fontId="39" fillId="0" borderId="7" xfId="2" applyFont="1" applyFill="1" applyBorder="1" applyAlignment="1" applyProtection="1">
      <alignment horizontal="center" vertical="center" shrinkToFit="1"/>
    </xf>
    <xf numFmtId="38" fontId="52" fillId="0" borderId="1" xfId="2" applyFont="1" applyFill="1" applyBorder="1" applyAlignment="1" applyProtection="1">
      <alignment horizontal="center" vertical="center" shrinkToFit="1"/>
    </xf>
    <xf numFmtId="38" fontId="39" fillId="0" borderId="47" xfId="2" applyFont="1" applyFill="1" applyBorder="1" applyAlignment="1" applyProtection="1">
      <alignment vertical="center" shrinkToFit="1"/>
    </xf>
    <xf numFmtId="38" fontId="52" fillId="0" borderId="16" xfId="2" applyFont="1" applyFill="1" applyBorder="1" applyAlignment="1" applyProtection="1">
      <alignment vertical="center" shrinkToFit="1"/>
      <protection locked="0"/>
    </xf>
    <xf numFmtId="38" fontId="39" fillId="0" borderId="31" xfId="2" applyFont="1" applyFill="1" applyBorder="1" applyAlignment="1" applyProtection="1">
      <alignment horizontal="right" vertical="center" shrinkToFit="1"/>
    </xf>
    <xf numFmtId="38" fontId="52" fillId="0" borderId="4" xfId="2" applyFont="1" applyFill="1" applyBorder="1" applyAlignment="1" applyProtection="1">
      <alignment horizontal="right" vertical="center" shrinkToFit="1"/>
      <protection locked="0"/>
    </xf>
    <xf numFmtId="38" fontId="52" fillId="0" borderId="45" xfId="2" applyFont="1" applyFill="1" applyBorder="1" applyAlignment="1" applyProtection="1">
      <alignment horizontal="right" vertical="center" shrinkToFit="1"/>
      <protection locked="0"/>
    </xf>
    <xf numFmtId="38" fontId="39" fillId="0" borderId="47" xfId="2" applyFont="1" applyFill="1" applyBorder="1" applyAlignment="1" applyProtection="1">
      <alignment horizontal="right" vertical="center" shrinkToFit="1"/>
    </xf>
    <xf numFmtId="38" fontId="39" fillId="0" borderId="46" xfId="2" applyFont="1" applyFill="1" applyBorder="1" applyAlignment="1" applyProtection="1">
      <alignment horizontal="right" vertical="center" shrinkToFit="1"/>
    </xf>
    <xf numFmtId="38" fontId="39" fillId="0" borderId="45" xfId="2" applyFont="1" applyFill="1" applyBorder="1" applyAlignment="1" applyProtection="1">
      <alignment horizontal="right" vertical="center" shrinkToFit="1"/>
    </xf>
    <xf numFmtId="38" fontId="39" fillId="0" borderId="45" xfId="2" applyFont="1" applyFill="1" applyBorder="1" applyAlignment="1" applyProtection="1">
      <alignment vertical="center" shrinkToFit="1"/>
    </xf>
    <xf numFmtId="38" fontId="43" fillId="7" borderId="38" xfId="2" applyFont="1" applyFill="1" applyBorder="1" applyAlignment="1" applyProtection="1">
      <alignment horizontal="right" vertical="center" shrinkToFit="1"/>
    </xf>
    <xf numFmtId="38" fontId="45" fillId="7" borderId="62" xfId="2" applyFont="1" applyFill="1" applyBorder="1" applyAlignment="1" applyProtection="1">
      <alignment horizontal="right" vertical="center" shrinkToFit="1"/>
    </xf>
    <xf numFmtId="38" fontId="52" fillId="0" borderId="0" xfId="2" applyFont="1" applyFill="1" applyBorder="1" applyAlignment="1" applyProtection="1">
      <alignment horizontal="right" vertical="center" shrinkToFit="1"/>
      <protection locked="0"/>
    </xf>
    <xf numFmtId="38" fontId="52" fillId="0" borderId="1" xfId="2" applyFont="1" applyFill="1" applyBorder="1" applyAlignment="1" applyProtection="1">
      <alignment horizontal="right" vertical="center" shrinkToFit="1"/>
      <protection locked="0"/>
    </xf>
    <xf numFmtId="38" fontId="45" fillId="7" borderId="32" xfId="2" applyFont="1" applyFill="1" applyBorder="1" applyAlignment="1" applyProtection="1">
      <alignment horizontal="right" vertical="center" shrinkToFit="1"/>
    </xf>
    <xf numFmtId="38" fontId="31" fillId="0" borderId="14" xfId="2" applyFont="1" applyFill="1" applyBorder="1" applyAlignment="1" applyProtection="1">
      <alignment vertical="center" shrinkToFit="1"/>
    </xf>
    <xf numFmtId="38" fontId="47" fillId="0" borderId="4" xfId="2" applyFont="1" applyFill="1" applyBorder="1" applyAlignment="1" applyProtection="1">
      <alignment horizontal="right" vertical="center" shrinkToFit="1"/>
    </xf>
    <xf numFmtId="38" fontId="47" fillId="0" borderId="0" xfId="2" applyFont="1" applyFill="1" applyBorder="1" applyAlignment="1" applyProtection="1">
      <alignment horizontal="right" vertical="center" shrinkToFit="1"/>
    </xf>
    <xf numFmtId="38" fontId="47" fillId="0" borderId="57" xfId="2" applyFont="1" applyFill="1" applyBorder="1" applyAlignment="1" applyProtection="1">
      <alignment horizontal="right" vertical="center" shrinkToFit="1"/>
    </xf>
    <xf numFmtId="38" fontId="34" fillId="6" borderId="32" xfId="2" applyFont="1" applyFill="1" applyBorder="1" applyAlignment="1" applyProtection="1">
      <alignment vertical="center" shrinkToFit="1"/>
    </xf>
    <xf numFmtId="38" fontId="19" fillId="6" borderId="39" xfId="2" applyFont="1" applyFill="1" applyBorder="1" applyAlignment="1" applyProtection="1">
      <alignment horizontal="center" vertical="center" shrinkToFit="1"/>
    </xf>
    <xf numFmtId="38" fontId="43" fillId="6" borderId="38" xfId="2" applyFont="1" applyFill="1" applyBorder="1" applyAlignment="1" applyProtection="1">
      <alignment vertical="center" shrinkToFit="1"/>
    </xf>
    <xf numFmtId="38" fontId="45" fillId="6" borderId="62" xfId="2" applyFont="1" applyFill="1" applyBorder="1" applyAlignment="1" applyProtection="1">
      <alignment vertical="center" shrinkToFit="1"/>
    </xf>
    <xf numFmtId="38" fontId="43" fillId="6" borderId="38" xfId="2" applyFont="1" applyFill="1" applyBorder="1" applyAlignment="1" applyProtection="1">
      <alignment horizontal="right" vertical="center" shrinkToFit="1"/>
    </xf>
    <xf numFmtId="38" fontId="19" fillId="6" borderId="32" xfId="2" applyFont="1" applyFill="1" applyBorder="1" applyAlignment="1" applyProtection="1">
      <alignment horizontal="center" vertical="center" shrinkToFit="1"/>
    </xf>
    <xf numFmtId="38" fontId="45" fillId="6" borderId="63" xfId="2" applyFont="1" applyFill="1" applyBorder="1" applyAlignment="1" applyProtection="1">
      <alignment horizontal="right" vertical="center" shrinkToFit="1"/>
    </xf>
    <xf numFmtId="38" fontId="45" fillId="6" borderId="32" xfId="2" applyFont="1" applyFill="1" applyBorder="1" applyAlignment="1" applyProtection="1">
      <alignment horizontal="right" vertical="center" shrinkToFit="1"/>
    </xf>
    <xf numFmtId="38" fontId="30" fillId="0" borderId="64" xfId="2" applyFont="1" applyFill="1" applyBorder="1" applyAlignment="1" applyProtection="1">
      <alignment horizontal="distributed" vertical="center" shrinkToFit="1"/>
    </xf>
    <xf numFmtId="38" fontId="43" fillId="0" borderId="65" xfId="2" applyFont="1" applyFill="1" applyBorder="1" applyAlignment="1" applyProtection="1">
      <alignment vertical="center" shrinkToFit="1"/>
    </xf>
    <xf numFmtId="38" fontId="44" fillId="0" borderId="61" xfId="2" applyFont="1" applyFill="1" applyBorder="1" applyAlignment="1" applyProtection="1">
      <alignment vertical="center" shrinkToFit="1"/>
      <protection locked="0"/>
    </xf>
    <xf numFmtId="38" fontId="43" fillId="0" borderId="65" xfId="2" applyFont="1" applyFill="1" applyBorder="1" applyAlignment="1" applyProtection="1">
      <alignment horizontal="right" vertical="center" shrinkToFit="1"/>
    </xf>
    <xf numFmtId="38" fontId="5" fillId="0" borderId="66" xfId="2" applyFont="1" applyFill="1" applyBorder="1" applyAlignment="1" applyProtection="1">
      <alignment horizontal="left" vertical="center" shrinkToFit="1"/>
    </xf>
    <xf numFmtId="38" fontId="47" fillId="0" borderId="66" xfId="2" applyFont="1" applyFill="1" applyBorder="1" applyAlignment="1" applyProtection="1">
      <alignment horizontal="right" vertical="center" shrinkToFit="1"/>
    </xf>
    <xf numFmtId="38" fontId="5" fillId="0" borderId="64" xfId="2" applyFont="1" applyFill="1" applyBorder="1" applyAlignment="1" applyProtection="1">
      <alignment horizontal="left" vertical="center" shrinkToFit="1"/>
    </xf>
    <xf numFmtId="38" fontId="47" fillId="0" borderId="67" xfId="2" applyFont="1" applyFill="1" applyBorder="1" applyAlignment="1" applyProtection="1">
      <alignment horizontal="right" vertical="center" shrinkToFit="1"/>
    </xf>
    <xf numFmtId="38" fontId="5" fillId="0" borderId="22" xfId="2" applyFont="1" applyFill="1" applyBorder="1" applyAlignment="1" applyProtection="1">
      <alignment horizontal="left" vertical="center" shrinkToFit="1"/>
    </xf>
    <xf numFmtId="38" fontId="5" fillId="0" borderId="28" xfId="2" applyFont="1" applyFill="1" applyBorder="1" applyAlignment="1" applyProtection="1">
      <alignment horizontal="left" vertical="center" shrinkToFit="1"/>
    </xf>
    <xf numFmtId="38" fontId="43" fillId="0" borderId="68" xfId="2" applyFont="1" applyFill="1" applyBorder="1" applyAlignment="1" applyProtection="1">
      <alignment horizontal="right" vertical="center" shrinkToFit="1"/>
    </xf>
    <xf numFmtId="38" fontId="47" fillId="0" borderId="69" xfId="2" applyFont="1" applyFill="1" applyBorder="1" applyAlignment="1" applyProtection="1">
      <alignment horizontal="right" vertical="center" shrinkToFit="1"/>
    </xf>
    <xf numFmtId="38" fontId="5" fillId="0" borderId="70" xfId="2" applyFont="1" applyFill="1" applyBorder="1" applyAlignment="1" applyProtection="1">
      <alignment horizontal="left" vertical="center" shrinkToFit="1"/>
    </xf>
    <xf numFmtId="38" fontId="21" fillId="10" borderId="71" xfId="2" applyFont="1" applyFill="1" applyBorder="1" applyAlignment="1" applyProtection="1">
      <alignment horizontal="center" vertical="center"/>
    </xf>
    <xf numFmtId="38" fontId="28" fillId="10" borderId="10" xfId="2" applyFont="1" applyFill="1" applyBorder="1" applyAlignment="1" applyProtection="1">
      <alignment horizontal="center" vertical="center" shrinkToFit="1"/>
    </xf>
    <xf numFmtId="38" fontId="24" fillId="4" borderId="15" xfId="2" applyFont="1" applyFill="1" applyBorder="1" applyAlignment="1" applyProtection="1">
      <alignment horizontal="distributed" vertical="center" justifyLastLine="1"/>
    </xf>
    <xf numFmtId="0" fontId="20" fillId="0" borderId="0" xfId="4" applyFont="1" applyBorder="1" applyProtection="1">
      <alignment vertical="center"/>
    </xf>
    <xf numFmtId="38" fontId="3" fillId="0" borderId="0" xfId="2" applyFont="1" applyBorder="1" applyAlignment="1" applyProtection="1">
      <alignment vertical="center"/>
    </xf>
    <xf numFmtId="38" fontId="43" fillId="0" borderId="48" xfId="2" applyFont="1" applyFill="1" applyBorder="1" applyAlignment="1" applyProtection="1">
      <alignment horizontal="center" vertical="center" shrinkToFit="1"/>
    </xf>
    <xf numFmtId="38" fontId="43" fillId="0" borderId="7" xfId="2" applyFont="1" applyFill="1" applyBorder="1" applyAlignment="1" applyProtection="1">
      <alignment horizontal="center" vertical="center" shrinkToFit="1"/>
    </xf>
    <xf numFmtId="38" fontId="55" fillId="0" borderId="54" xfId="2" applyFont="1" applyFill="1" applyBorder="1" applyAlignment="1" applyProtection="1">
      <alignment horizontal="right" vertical="center" shrinkToFit="1"/>
      <protection locked="0"/>
    </xf>
    <xf numFmtId="38" fontId="55" fillId="0" borderId="45" xfId="2" applyFont="1" applyFill="1" applyBorder="1" applyAlignment="1" applyProtection="1">
      <alignment horizontal="right" vertical="center" shrinkToFit="1"/>
      <protection locked="0"/>
    </xf>
    <xf numFmtId="38" fontId="52" fillId="0" borderId="1" xfId="2" applyFont="1" applyFill="1" applyBorder="1" applyAlignment="1" applyProtection="1">
      <alignment vertical="center" shrinkToFit="1"/>
    </xf>
    <xf numFmtId="38" fontId="44" fillId="0" borderId="43" xfId="2" applyFont="1" applyFill="1" applyBorder="1" applyAlignment="1" applyProtection="1">
      <alignment horizontal="right" vertical="center" shrinkToFit="1"/>
    </xf>
    <xf numFmtId="38" fontId="52" fillId="0" borderId="4" xfId="2" applyFont="1" applyFill="1" applyBorder="1" applyAlignment="1" applyProtection="1">
      <alignment horizontal="right" vertical="center" shrinkToFit="1"/>
    </xf>
    <xf numFmtId="38" fontId="44" fillId="0" borderId="42" xfId="2" applyFont="1" applyFill="1" applyBorder="1" applyAlignment="1" applyProtection="1">
      <alignment horizontal="right" vertical="center" shrinkToFit="1"/>
    </xf>
    <xf numFmtId="38" fontId="56" fillId="0" borderId="35" xfId="2" applyFont="1" applyFill="1" applyBorder="1" applyAlignment="1" applyProtection="1">
      <alignment horizontal="distributed" vertical="center" shrinkToFit="1"/>
    </xf>
    <xf numFmtId="38" fontId="56" fillId="0" borderId="15" xfId="2" applyFont="1" applyFill="1" applyBorder="1" applyAlignment="1" applyProtection="1">
      <alignment horizontal="distributed" vertical="center" shrinkToFit="1"/>
    </xf>
    <xf numFmtId="38" fontId="52" fillId="0" borderId="1" xfId="2" applyFont="1" applyFill="1" applyBorder="1" applyAlignment="1" applyProtection="1">
      <alignment horizontal="right" vertical="center" shrinkToFit="1"/>
    </xf>
    <xf numFmtId="38" fontId="44" fillId="0" borderId="49" xfId="2" applyFont="1" applyFill="1" applyBorder="1" applyAlignment="1" applyProtection="1">
      <alignment horizontal="right" vertical="center" shrinkToFit="1"/>
    </xf>
    <xf numFmtId="38" fontId="21" fillId="13" borderId="14" xfId="2" applyFont="1" applyFill="1" applyBorder="1" applyAlignment="1" applyProtection="1">
      <alignment horizontal="center" vertical="center"/>
    </xf>
    <xf numFmtId="38" fontId="16" fillId="13" borderId="5" xfId="2" applyFont="1" applyFill="1" applyBorder="1" applyAlignment="1" applyProtection="1">
      <alignment horizontal="right" vertical="center"/>
    </xf>
    <xf numFmtId="38" fontId="37" fillId="13" borderId="5" xfId="2" applyFont="1" applyFill="1" applyBorder="1" applyAlignment="1" applyProtection="1">
      <alignment horizontal="right" vertical="center"/>
    </xf>
    <xf numFmtId="38" fontId="16" fillId="13" borderId="34" xfId="2" applyFont="1" applyFill="1" applyBorder="1" applyAlignment="1" applyProtection="1">
      <alignment horizontal="right" vertical="center"/>
    </xf>
    <xf numFmtId="38" fontId="37" fillId="13" borderId="34" xfId="2" applyFont="1" applyFill="1" applyBorder="1" applyAlignment="1" applyProtection="1">
      <alignment horizontal="right" vertical="center"/>
    </xf>
    <xf numFmtId="38" fontId="16" fillId="13" borderId="10" xfId="2" applyFont="1" applyFill="1" applyBorder="1" applyAlignment="1" applyProtection="1">
      <alignment horizontal="right" vertical="center"/>
    </xf>
    <xf numFmtId="38" fontId="16" fillId="13" borderId="2" xfId="2" applyFont="1" applyFill="1" applyBorder="1" applyAlignment="1" applyProtection="1">
      <alignment horizontal="right" vertical="center"/>
    </xf>
    <xf numFmtId="38" fontId="44" fillId="0" borderId="1" xfId="2" applyFont="1" applyFill="1" applyBorder="1" applyAlignment="1" applyProtection="1">
      <alignment horizontal="right" vertical="center" shrinkToFit="1"/>
      <protection locked="0"/>
    </xf>
    <xf numFmtId="38" fontId="17" fillId="0" borderId="1" xfId="2" applyFont="1" applyFill="1" applyBorder="1" applyAlignment="1" applyProtection="1">
      <alignment horizontal="distributed" vertical="center" shrinkToFit="1"/>
    </xf>
    <xf numFmtId="38" fontId="5" fillId="0" borderId="1" xfId="2" applyFont="1" applyFill="1" applyBorder="1" applyAlignment="1" applyProtection="1">
      <alignment horizontal="left" vertical="center" shrinkToFit="1"/>
    </xf>
    <xf numFmtId="38" fontId="43" fillId="0" borderId="1" xfId="2" applyFont="1" applyFill="1" applyBorder="1" applyAlignment="1" applyProtection="1">
      <alignment horizontal="right" vertical="center" shrinkToFit="1"/>
    </xf>
    <xf numFmtId="38" fontId="45" fillId="6" borderId="51" xfId="2" applyFont="1" applyFill="1" applyBorder="1" applyAlignment="1" applyProtection="1">
      <alignment horizontal="right" vertical="center" shrinkToFit="1"/>
    </xf>
    <xf numFmtId="38" fontId="47" fillId="0" borderId="1" xfId="2" applyFont="1" applyFill="1" applyBorder="1" applyAlignment="1" applyProtection="1">
      <alignment horizontal="right" vertical="center" shrinkToFit="1"/>
    </xf>
    <xf numFmtId="38" fontId="44" fillId="0" borderId="19" xfId="2" applyFont="1" applyFill="1" applyBorder="1" applyAlignment="1" applyProtection="1">
      <alignment horizontal="right" vertical="center" shrinkToFit="1"/>
      <protection locked="0"/>
    </xf>
    <xf numFmtId="38" fontId="47" fillId="0" borderId="9" xfId="2" applyFont="1" applyFill="1" applyBorder="1" applyAlignment="1" applyProtection="1">
      <alignment horizontal="right" vertical="center" shrinkToFit="1"/>
    </xf>
    <xf numFmtId="38" fontId="43" fillId="0" borderId="12" xfId="2" applyFont="1" applyFill="1" applyBorder="1" applyAlignment="1" applyProtection="1">
      <alignment horizontal="center" vertical="center" shrinkToFit="1"/>
    </xf>
    <xf numFmtId="38" fontId="47" fillId="0" borderId="80" xfId="2" applyFont="1" applyFill="1" applyBorder="1" applyAlignment="1" applyProtection="1">
      <alignment horizontal="right" vertical="center" shrinkToFit="1"/>
    </xf>
    <xf numFmtId="38" fontId="48" fillId="0" borderId="1" xfId="2" applyFont="1" applyFill="1" applyBorder="1" applyAlignment="1" applyProtection="1">
      <alignment horizontal="right" vertical="center" shrinkToFit="1"/>
    </xf>
    <xf numFmtId="38" fontId="47" fillId="0" borderId="107" xfId="2" applyFont="1" applyFill="1" applyBorder="1" applyAlignment="1" applyProtection="1">
      <alignment horizontal="right" vertical="center" shrinkToFit="1"/>
    </xf>
    <xf numFmtId="38" fontId="47" fillId="0" borderId="19" xfId="2" applyFont="1" applyFill="1" applyBorder="1" applyAlignment="1" applyProtection="1">
      <alignment horizontal="right" vertical="center" shrinkToFit="1"/>
    </xf>
    <xf numFmtId="38" fontId="52" fillId="0" borderId="45" xfId="2" applyFont="1" applyFill="1" applyBorder="1" applyAlignment="1" applyProtection="1">
      <alignment horizontal="right" vertical="center" shrinkToFit="1"/>
    </xf>
    <xf numFmtId="38" fontId="17" fillId="0" borderId="6" xfId="2" applyFont="1" applyFill="1" applyBorder="1" applyAlignment="1" applyProtection="1">
      <alignment horizontal="distributed" vertical="center" shrinkToFit="1"/>
    </xf>
    <xf numFmtId="38" fontId="55" fillId="0" borderId="54" xfId="2" applyFont="1" applyFill="1" applyBorder="1" applyAlignment="1" applyProtection="1">
      <alignment horizontal="right" vertical="center" shrinkToFit="1"/>
    </xf>
    <xf numFmtId="38" fontId="17" fillId="0" borderId="1" xfId="2" applyFont="1" applyFill="1" applyBorder="1" applyAlignment="1" applyProtection="1">
      <alignment horizontal="distributed" vertical="center" shrinkToFit="1"/>
    </xf>
    <xf numFmtId="38" fontId="17" fillId="0" borderId="6" xfId="2" applyFont="1" applyFill="1" applyBorder="1" applyAlignment="1" applyProtection="1">
      <alignment horizontal="distributed" vertical="center" shrinkToFit="1"/>
    </xf>
    <xf numFmtId="38" fontId="44" fillId="0" borderId="43" xfId="2" applyFont="1" applyFill="1" applyBorder="1" applyAlignment="1" applyProtection="1">
      <alignment vertical="center" shrinkToFit="1"/>
    </xf>
    <xf numFmtId="38" fontId="42" fillId="0" borderId="98" xfId="2" applyFont="1" applyFill="1" applyBorder="1" applyAlignment="1" applyProtection="1">
      <alignment horizontal="right" vertical="center" shrinkToFit="1"/>
    </xf>
    <xf numFmtId="38" fontId="0" fillId="0" borderId="6" xfId="2" applyFont="1" applyFill="1" applyBorder="1" applyAlignment="1" applyProtection="1">
      <alignment horizontal="distributed" vertical="center" wrapText="1" shrinkToFit="1"/>
    </xf>
    <xf numFmtId="38" fontId="44" fillId="0" borderId="45" xfId="2" applyFont="1" applyFill="1" applyBorder="1" applyAlignment="1" applyProtection="1">
      <alignment vertical="center" shrinkToFit="1"/>
    </xf>
    <xf numFmtId="38" fontId="17" fillId="0" borderId="22" xfId="2" applyFont="1" applyFill="1" applyBorder="1" applyAlignment="1" applyProtection="1">
      <alignment horizontal="distributed" vertical="center" shrinkToFit="1"/>
    </xf>
    <xf numFmtId="38" fontId="57" fillId="0" borderId="45" xfId="2" applyFont="1" applyFill="1" applyBorder="1" applyAlignment="1" applyProtection="1">
      <alignment horizontal="right" vertical="center" shrinkToFit="1"/>
    </xf>
    <xf numFmtId="187" fontId="22" fillId="0" borderId="11" xfId="2" applyNumberFormat="1" applyFont="1" applyFill="1" applyBorder="1" applyAlignment="1" applyProtection="1">
      <alignment horizontal="center" vertical="center" shrinkToFit="1"/>
      <protection locked="0"/>
    </xf>
    <xf numFmtId="38" fontId="17" fillId="0" borderId="6" xfId="2" applyFont="1" applyFill="1" applyBorder="1" applyAlignment="1" applyProtection="1">
      <alignment horizontal="distributed" vertical="center" shrinkToFit="1"/>
    </xf>
    <xf numFmtId="38" fontId="44" fillId="0" borderId="43" xfId="2" applyFont="1" applyFill="1" applyBorder="1" applyAlignment="1" applyProtection="1">
      <alignment vertical="center" shrinkToFit="1"/>
    </xf>
    <xf numFmtId="38" fontId="17" fillId="0" borderId="1" xfId="2" applyFont="1" applyFill="1" applyBorder="1" applyAlignment="1" applyProtection="1">
      <alignment horizontal="distributed" vertical="center" shrinkToFit="1"/>
    </xf>
    <xf numFmtId="38" fontId="3" fillId="0" borderId="6" xfId="2" applyFont="1" applyFill="1" applyBorder="1" applyAlignment="1" applyProtection="1">
      <alignment horizontal="distributed" vertical="center" shrinkToFit="1"/>
    </xf>
    <xf numFmtId="38" fontId="3" fillId="0" borderId="6" xfId="2" applyFont="1" applyFill="1" applyBorder="1" applyAlignment="1" applyProtection="1">
      <alignment horizontal="distributed" vertical="center" wrapText="1" shrinkToFit="1"/>
    </xf>
    <xf numFmtId="38" fontId="44" fillId="0" borderId="55" xfId="2" applyFont="1" applyFill="1" applyBorder="1" applyAlignment="1" applyProtection="1">
      <alignment horizontal="right" vertical="center" shrinkToFit="1"/>
    </xf>
    <xf numFmtId="38" fontId="44" fillId="0" borderId="19" xfId="2" applyFont="1" applyFill="1" applyBorder="1" applyAlignment="1" applyProtection="1">
      <alignment horizontal="right" vertical="center" shrinkToFit="1"/>
    </xf>
    <xf numFmtId="38" fontId="58" fillId="0" borderId="0" xfId="2" applyFont="1" applyAlignment="1" applyProtection="1">
      <alignment horizontal="distributed"/>
    </xf>
    <xf numFmtId="38" fontId="59" fillId="0" borderId="0" xfId="5" applyNumberFormat="1" applyFont="1" applyAlignment="1" applyProtection="1">
      <alignment horizontal="right" vertical="center"/>
    </xf>
    <xf numFmtId="38" fontId="47" fillId="0" borderId="43" xfId="2" applyFont="1" applyFill="1" applyBorder="1" applyAlignment="1" applyProtection="1">
      <alignment horizontal="right" vertical="center" shrinkToFit="1"/>
    </xf>
    <xf numFmtId="38" fontId="43" fillId="0" borderId="67" xfId="2" applyFont="1" applyFill="1" applyBorder="1" applyAlignment="1" applyProtection="1">
      <alignment horizontal="right" vertical="center" shrinkToFit="1"/>
    </xf>
    <xf numFmtId="38" fontId="43" fillId="0" borderId="40" xfId="2" applyFont="1" applyFill="1" applyBorder="1" applyAlignment="1" applyProtection="1">
      <alignment horizontal="center" vertical="center" shrinkToFit="1"/>
    </xf>
    <xf numFmtId="38" fontId="44" fillId="0" borderId="9" xfId="2" applyFont="1" applyFill="1" applyBorder="1" applyAlignment="1" applyProtection="1">
      <alignment horizontal="right" vertical="center" shrinkToFit="1"/>
    </xf>
    <xf numFmtId="38" fontId="17" fillId="0" borderId="18" xfId="2" applyFont="1" applyFill="1" applyBorder="1" applyAlignment="1" applyProtection="1">
      <alignment horizontal="distributed" vertical="center" shrinkToFit="1"/>
    </xf>
    <xf numFmtId="38" fontId="47" fillId="0" borderId="1" xfId="2" applyFont="1" applyFill="1" applyBorder="1" applyAlignment="1" applyProtection="1">
      <alignment horizontal="right" vertical="center" shrinkToFit="1"/>
    </xf>
    <xf numFmtId="0" fontId="1" fillId="0" borderId="0" xfId="5" applyFont="1" applyBorder="1" applyAlignment="1" applyProtection="1">
      <alignment horizontal="left" vertical="center"/>
    </xf>
    <xf numFmtId="38" fontId="21" fillId="10" borderId="74" xfId="2" applyFont="1" applyFill="1" applyBorder="1" applyAlignment="1" applyProtection="1">
      <alignment horizontal="center" vertical="center" shrinkToFit="1"/>
    </xf>
    <xf numFmtId="0" fontId="22" fillId="0" borderId="79" xfId="2" applyNumberFormat="1" applyFont="1" applyFill="1" applyBorder="1" applyAlignment="1" applyProtection="1">
      <alignment horizontal="center" vertical="center" shrinkToFit="1"/>
      <protection locked="0"/>
    </xf>
    <xf numFmtId="38" fontId="0" fillId="0" borderId="34" xfId="2" applyFont="1" applyBorder="1" applyAlignment="1" applyProtection="1">
      <alignment horizontal="left" vertical="center" wrapText="1" indent="1"/>
    </xf>
    <xf numFmtId="0" fontId="1" fillId="0" borderId="80" xfId="5" applyFont="1" applyBorder="1" applyAlignment="1" applyProtection="1">
      <alignment horizontal="left" vertical="center" indent="1"/>
    </xf>
    <xf numFmtId="0" fontId="1" fillId="0" borderId="25" xfId="5" applyFont="1" applyBorder="1" applyAlignment="1" applyProtection="1">
      <alignment horizontal="left" vertical="center" indent="1"/>
    </xf>
    <xf numFmtId="0" fontId="1" fillId="0" borderId="0" xfId="5" applyFont="1" applyBorder="1" applyAlignment="1" applyProtection="1">
      <alignment horizontal="left" vertical="center" indent="1"/>
    </xf>
    <xf numFmtId="38" fontId="21" fillId="12" borderId="77" xfId="2" applyFont="1" applyFill="1" applyBorder="1" applyAlignment="1" applyProtection="1">
      <alignment horizontal="center" vertical="center" shrinkToFit="1"/>
    </xf>
    <xf numFmtId="38" fontId="21" fillId="12" borderId="81" xfId="2" applyFont="1" applyFill="1" applyBorder="1" applyAlignment="1" applyProtection="1">
      <alignment horizontal="center" vertical="center" shrinkToFit="1"/>
    </xf>
    <xf numFmtId="38" fontId="21" fillId="11" borderId="25" xfId="2" applyFont="1" applyFill="1" applyBorder="1" applyAlignment="1" applyProtection="1">
      <alignment horizontal="center" vertical="center"/>
    </xf>
    <xf numFmtId="38" fontId="21" fillId="11" borderId="0" xfId="2" applyFont="1" applyFill="1" applyBorder="1" applyAlignment="1" applyProtection="1">
      <alignment horizontal="center" vertical="center"/>
    </xf>
    <xf numFmtId="38" fontId="21" fillId="11" borderId="33" xfId="2" applyFont="1" applyFill="1" applyBorder="1" applyAlignment="1" applyProtection="1">
      <alignment horizontal="center" vertical="center"/>
    </xf>
    <xf numFmtId="38" fontId="21" fillId="11" borderId="3" xfId="2" applyFont="1" applyFill="1" applyBorder="1" applyAlignment="1" applyProtection="1">
      <alignment horizontal="center" vertical="center"/>
    </xf>
    <xf numFmtId="38" fontId="21" fillId="12" borderId="78" xfId="2" applyFont="1" applyFill="1" applyBorder="1" applyAlignment="1" applyProtection="1">
      <alignment horizontal="center" vertical="center" shrinkToFit="1"/>
    </xf>
    <xf numFmtId="5" fontId="13" fillId="2" borderId="72" xfId="2" applyNumberFormat="1" applyFont="1" applyFill="1" applyBorder="1" applyAlignment="1" applyProtection="1">
      <alignment horizontal="center" vertical="center"/>
    </xf>
    <xf numFmtId="5" fontId="13" fillId="2" borderId="25" xfId="2" applyNumberFormat="1" applyFont="1" applyFill="1" applyBorder="1" applyAlignment="1" applyProtection="1">
      <alignment horizontal="center" vertical="center"/>
    </xf>
    <xf numFmtId="5" fontId="13" fillId="2" borderId="0" xfId="2" applyNumberFormat="1" applyFont="1" applyFill="1" applyBorder="1" applyAlignment="1" applyProtection="1">
      <alignment horizontal="center" vertical="center"/>
    </xf>
    <xf numFmtId="38" fontId="21" fillId="10" borderId="74" xfId="2" applyFont="1" applyFill="1" applyBorder="1" applyAlignment="1" applyProtection="1">
      <alignment horizontal="center" vertical="center"/>
    </xf>
    <xf numFmtId="38" fontId="21" fillId="10" borderId="82" xfId="2" applyFont="1" applyFill="1" applyBorder="1" applyAlignment="1" applyProtection="1">
      <alignment horizontal="center" vertical="center"/>
    </xf>
    <xf numFmtId="0" fontId="22" fillId="0" borderId="79" xfId="2" applyNumberFormat="1" applyFont="1" applyFill="1" applyBorder="1" applyAlignment="1" applyProtection="1">
      <alignment horizontal="center" vertical="center"/>
      <protection locked="0"/>
    </xf>
    <xf numFmtId="0" fontId="22" fillId="0" borderId="83" xfId="2" applyNumberFormat="1" applyFont="1" applyFill="1" applyBorder="1" applyAlignment="1" applyProtection="1">
      <alignment horizontal="center" vertical="center"/>
      <protection locked="0"/>
    </xf>
    <xf numFmtId="38" fontId="24" fillId="0" borderId="2" xfId="2" applyFont="1" applyBorder="1" applyAlignment="1" applyProtection="1">
      <alignment horizontal="center" vertical="center" textRotation="255"/>
    </xf>
    <xf numFmtId="0" fontId="24" fillId="0" borderId="5" xfId="5" applyFont="1" applyBorder="1" applyAlignment="1" applyProtection="1">
      <alignment horizontal="center" vertical="center" textRotation="255"/>
    </xf>
    <xf numFmtId="38" fontId="21" fillId="0" borderId="2" xfId="2" applyFont="1" applyBorder="1" applyAlignment="1" applyProtection="1">
      <alignment horizontal="left" vertical="center" indent="1"/>
    </xf>
    <xf numFmtId="38" fontId="21" fillId="0" borderId="5" xfId="2" applyFont="1" applyBorder="1" applyAlignment="1" applyProtection="1">
      <alignment horizontal="left" vertical="center" indent="1"/>
    </xf>
    <xf numFmtId="38" fontId="21" fillId="0" borderId="12" xfId="2" applyFont="1" applyBorder="1" applyAlignment="1" applyProtection="1">
      <alignment horizontal="center" vertical="center"/>
    </xf>
    <xf numFmtId="0" fontId="21" fillId="0" borderId="12" xfId="5" applyFont="1" applyBorder="1" applyAlignment="1" applyProtection="1">
      <alignment horizontal="center" vertical="center"/>
    </xf>
    <xf numFmtId="0" fontId="21" fillId="0" borderId="14" xfId="5" applyFont="1" applyBorder="1" applyAlignment="1" applyProtection="1">
      <alignment horizontal="center" vertical="center"/>
    </xf>
    <xf numFmtId="38" fontId="21" fillId="11" borderId="73" xfId="2" applyFont="1" applyFill="1" applyBorder="1" applyAlignment="1" applyProtection="1">
      <alignment horizontal="center" vertical="center"/>
    </xf>
    <xf numFmtId="38" fontId="26" fillId="5" borderId="0" xfId="2" applyFont="1" applyFill="1" applyBorder="1" applyAlignment="1" applyProtection="1">
      <alignment horizontal="left" vertical="center" shrinkToFit="1"/>
    </xf>
    <xf numFmtId="38" fontId="21" fillId="10" borderId="75" xfId="2" applyFont="1" applyFill="1" applyBorder="1" applyAlignment="1" applyProtection="1">
      <alignment horizontal="center" vertical="center"/>
    </xf>
    <xf numFmtId="38" fontId="21" fillId="10" borderId="3" xfId="2" applyFont="1" applyFill="1" applyBorder="1" applyAlignment="1" applyProtection="1">
      <alignment horizontal="center" vertical="center"/>
    </xf>
    <xf numFmtId="38" fontId="21" fillId="10" borderId="76" xfId="2" applyFont="1" applyFill="1" applyBorder="1" applyAlignment="1" applyProtection="1">
      <alignment horizontal="center" vertical="center"/>
    </xf>
    <xf numFmtId="38" fontId="21" fillId="11" borderId="4" xfId="2" applyFont="1" applyFill="1" applyBorder="1" applyAlignment="1" applyProtection="1">
      <alignment horizontal="center" vertical="center"/>
    </xf>
    <xf numFmtId="38" fontId="21" fillId="12" borderId="4" xfId="2" applyFont="1" applyFill="1" applyBorder="1" applyAlignment="1" applyProtection="1">
      <alignment horizontal="center" vertical="center"/>
    </xf>
    <xf numFmtId="38" fontId="21" fillId="12" borderId="73" xfId="2" applyFont="1" applyFill="1" applyBorder="1" applyAlignment="1" applyProtection="1">
      <alignment horizontal="center" vertical="center"/>
    </xf>
    <xf numFmtId="38" fontId="21" fillId="12" borderId="33" xfId="2" applyFont="1" applyFill="1" applyBorder="1" applyAlignment="1" applyProtection="1">
      <alignment horizontal="center" vertical="center" shrinkToFit="1"/>
    </xf>
    <xf numFmtId="38" fontId="21" fillId="12" borderId="3" xfId="2" applyFont="1" applyFill="1" applyBorder="1" applyAlignment="1" applyProtection="1">
      <alignment horizontal="center" vertical="center" shrinkToFit="1"/>
    </xf>
    <xf numFmtId="38" fontId="21" fillId="12" borderId="73" xfId="2" applyFont="1" applyFill="1" applyBorder="1" applyAlignment="1" applyProtection="1">
      <alignment horizontal="center" vertical="center" shrinkToFit="1"/>
    </xf>
    <xf numFmtId="185" fontId="22" fillId="0" borderId="79" xfId="2" applyNumberFormat="1" applyFont="1" applyFill="1" applyBorder="1" applyAlignment="1" applyProtection="1">
      <alignment horizontal="center" vertical="center"/>
    </xf>
    <xf numFmtId="6" fontId="22" fillId="0" borderId="79" xfId="3" applyFont="1" applyFill="1" applyBorder="1" applyAlignment="1" applyProtection="1">
      <alignment horizontal="center" vertical="center"/>
    </xf>
    <xf numFmtId="38" fontId="33" fillId="0" borderId="0" xfId="2" applyFont="1" applyAlignment="1" applyProtection="1">
      <alignment horizontal="center"/>
    </xf>
    <xf numFmtId="38" fontId="15" fillId="0" borderId="13" xfId="2" applyFont="1" applyFill="1" applyBorder="1" applyAlignment="1" applyProtection="1">
      <alignment horizontal="center" vertical="center"/>
    </xf>
    <xf numFmtId="38" fontId="15" fillId="0" borderId="12" xfId="2" applyFont="1" applyFill="1" applyBorder="1" applyAlignment="1" applyProtection="1">
      <alignment horizontal="center" vertical="center"/>
    </xf>
    <xf numFmtId="38" fontId="17" fillId="0" borderId="0" xfId="2" applyFont="1" applyFill="1" applyAlignment="1" applyProtection="1">
      <alignment horizontal="right" vertical="center" shrinkToFit="1"/>
    </xf>
    <xf numFmtId="38" fontId="8" fillId="0" borderId="1" xfId="2" applyFont="1" applyFill="1" applyBorder="1" applyAlignment="1" applyProtection="1">
      <alignment horizontal="left" vertical="center" shrinkToFit="1"/>
    </xf>
    <xf numFmtId="0" fontId="0" fillId="0" borderId="1" xfId="0" applyBorder="1"/>
    <xf numFmtId="0" fontId="0" fillId="0" borderId="21" xfId="0" applyBorder="1"/>
    <xf numFmtId="38" fontId="29" fillId="7" borderId="39" xfId="2" applyFont="1" applyFill="1" applyBorder="1" applyAlignment="1" applyProtection="1">
      <alignment horizontal="center" vertical="center" shrinkToFit="1"/>
    </xf>
    <xf numFmtId="0" fontId="0" fillId="0" borderId="32" xfId="0" applyBorder="1"/>
    <xf numFmtId="0" fontId="0" fillId="0" borderId="94" xfId="0" applyBorder="1"/>
    <xf numFmtId="0" fontId="28" fillId="10" borderId="33" xfId="0" applyFont="1" applyFill="1" applyBorder="1" applyAlignment="1" applyProtection="1">
      <alignment horizontal="center" vertical="center" shrinkToFit="1"/>
    </xf>
    <xf numFmtId="0" fontId="28" fillId="10" borderId="3" xfId="0" applyFont="1" applyFill="1" applyBorder="1" applyAlignment="1" applyProtection="1">
      <alignment horizontal="center" vertical="center" shrinkToFit="1"/>
    </xf>
    <xf numFmtId="0" fontId="28" fillId="10" borderId="73" xfId="0" applyFont="1" applyFill="1" applyBorder="1" applyAlignment="1" applyProtection="1">
      <alignment horizontal="center" vertical="center" shrinkToFit="1"/>
    </xf>
    <xf numFmtId="38" fontId="5" fillId="0" borderId="1" xfId="2" applyFont="1" applyFill="1" applyBorder="1" applyAlignment="1" applyProtection="1">
      <alignment horizontal="distributed" vertical="center" shrinkToFit="1"/>
    </xf>
    <xf numFmtId="38" fontId="28" fillId="10" borderId="33" xfId="2" applyFont="1" applyFill="1" applyBorder="1" applyAlignment="1" applyProtection="1">
      <alignment horizontal="center" vertical="center" shrinkToFit="1"/>
    </xf>
    <xf numFmtId="38" fontId="28" fillId="10" borderId="3" xfId="2" applyFont="1" applyFill="1" applyBorder="1" applyAlignment="1" applyProtection="1">
      <alignment horizontal="center" vertical="center" shrinkToFit="1"/>
    </xf>
    <xf numFmtId="183" fontId="50" fillId="0" borderId="34" xfId="0" applyNumberFormat="1" applyFont="1" applyFill="1" applyBorder="1" applyAlignment="1" applyProtection="1">
      <alignment horizontal="right" vertical="center" shrinkToFit="1"/>
    </xf>
    <xf numFmtId="183" fontId="50" fillId="0" borderId="80" xfId="0" applyNumberFormat="1" applyFont="1" applyFill="1" applyBorder="1" applyAlignment="1" applyProtection="1">
      <alignment horizontal="right" vertical="center" shrinkToFit="1"/>
    </xf>
    <xf numFmtId="176" fontId="51" fillId="0" borderId="80" xfId="0" applyNumberFormat="1" applyFont="1" applyFill="1" applyBorder="1" applyAlignment="1" applyProtection="1">
      <alignment horizontal="left" vertical="center" shrinkToFit="1"/>
    </xf>
    <xf numFmtId="176" fontId="51" fillId="0" borderId="14" xfId="0" applyNumberFormat="1" applyFont="1" applyFill="1" applyBorder="1" applyAlignment="1" applyProtection="1">
      <alignment horizontal="left" vertical="center" shrinkToFit="1"/>
    </xf>
    <xf numFmtId="0" fontId="50" fillId="0" borderId="34" xfId="2" applyNumberFormat="1" applyFont="1" applyFill="1" applyBorder="1" applyAlignment="1" applyProtection="1">
      <alignment horizontal="center" vertical="center" shrinkToFit="1"/>
    </xf>
    <xf numFmtId="0" fontId="50" fillId="0" borderId="80" xfId="2" applyNumberFormat="1" applyFont="1" applyFill="1" applyBorder="1" applyAlignment="1" applyProtection="1">
      <alignment horizontal="center" vertical="center" shrinkToFit="1"/>
    </xf>
    <xf numFmtId="0" fontId="50" fillId="0" borderId="14" xfId="2" applyNumberFormat="1" applyFont="1" applyFill="1" applyBorder="1" applyAlignment="1" applyProtection="1">
      <alignment horizontal="center" vertical="center" shrinkToFit="1"/>
    </xf>
    <xf numFmtId="38" fontId="28" fillId="10" borderId="73" xfId="2" applyFont="1" applyFill="1" applyBorder="1" applyAlignment="1" applyProtection="1">
      <alignment horizontal="center" vertical="center" shrinkToFit="1"/>
    </xf>
    <xf numFmtId="38" fontId="17" fillId="0" borderId="1" xfId="2" applyFont="1" applyFill="1" applyBorder="1" applyAlignment="1" applyProtection="1">
      <alignment horizontal="distributed" vertical="center" shrinkToFit="1"/>
    </xf>
    <xf numFmtId="187" fontId="10" fillId="0" borderId="80" xfId="0" applyNumberFormat="1" applyFont="1" applyFill="1" applyBorder="1" applyAlignment="1" applyProtection="1">
      <alignment horizontal="center" vertical="center" shrinkToFit="1"/>
    </xf>
    <xf numFmtId="187" fontId="10" fillId="0" borderId="14" xfId="0" applyNumberFormat="1" applyFont="1" applyFill="1" applyBorder="1" applyAlignment="1" applyProtection="1">
      <alignment horizontal="center" vertical="center" shrinkToFit="1"/>
    </xf>
    <xf numFmtId="38" fontId="29" fillId="10" borderId="3" xfId="2" applyFont="1" applyFill="1" applyBorder="1" applyAlignment="1" applyProtection="1">
      <alignment horizontal="center" vertical="center" shrinkToFit="1"/>
    </xf>
    <xf numFmtId="38" fontId="29" fillId="10" borderId="73" xfId="2" applyFont="1" applyFill="1" applyBorder="1" applyAlignment="1" applyProtection="1">
      <alignment horizontal="center" vertical="center" shrinkToFit="1"/>
    </xf>
    <xf numFmtId="38" fontId="17" fillId="0" borderId="19" xfId="2" applyFont="1" applyFill="1" applyBorder="1" applyAlignment="1" applyProtection="1">
      <alignment horizontal="distributed" vertical="center" shrinkToFit="1"/>
    </xf>
    <xf numFmtId="0" fontId="0" fillId="0" borderId="19" xfId="0" applyBorder="1"/>
    <xf numFmtId="0" fontId="0" fillId="0" borderId="20" xfId="0" applyBorder="1"/>
    <xf numFmtId="38" fontId="29" fillId="10" borderId="33" xfId="2" applyFont="1" applyFill="1" applyBorder="1" applyAlignment="1" applyProtection="1">
      <alignment horizontal="center" vertical="center" shrinkToFit="1"/>
    </xf>
    <xf numFmtId="38" fontId="19" fillId="0" borderId="15" xfId="2" applyFont="1" applyFill="1" applyBorder="1" applyAlignment="1" applyProtection="1">
      <alignment horizontal="center" vertical="center" shrinkToFit="1"/>
    </xf>
    <xf numFmtId="0" fontId="0" fillId="0" borderId="13" xfId="0" applyBorder="1"/>
    <xf numFmtId="0" fontId="0" fillId="0" borderId="93" xfId="0" applyBorder="1"/>
    <xf numFmtId="0" fontId="8" fillId="0" borderId="0" xfId="0" applyFont="1" applyFill="1" applyBorder="1" applyAlignment="1" applyProtection="1">
      <alignment vertical="center" shrinkToFit="1"/>
    </xf>
    <xf numFmtId="38" fontId="29" fillId="10" borderId="87" xfId="2" applyFont="1" applyFill="1" applyBorder="1" applyAlignment="1" applyProtection="1">
      <alignment horizontal="center" vertical="center" shrinkToFit="1"/>
    </xf>
    <xf numFmtId="38" fontId="29" fillId="10" borderId="85" xfId="2" applyFont="1" applyFill="1" applyBorder="1" applyAlignment="1" applyProtection="1">
      <alignment horizontal="center" vertical="center" shrinkToFit="1"/>
    </xf>
    <xf numFmtId="38" fontId="29" fillId="10" borderId="88" xfId="2" applyFont="1" applyFill="1" applyBorder="1" applyAlignment="1" applyProtection="1">
      <alignment horizontal="center" vertical="center" shrinkToFit="1"/>
    </xf>
    <xf numFmtId="38" fontId="29" fillId="10" borderId="89" xfId="2" applyFont="1" applyFill="1" applyBorder="1" applyAlignment="1" applyProtection="1">
      <alignment horizontal="center" vertical="center" shrinkToFit="1"/>
    </xf>
    <xf numFmtId="38" fontId="29" fillId="10" borderId="90" xfId="2" applyFont="1" applyFill="1" applyBorder="1" applyAlignment="1" applyProtection="1">
      <alignment horizontal="center" vertical="center" shrinkToFit="1"/>
    </xf>
    <xf numFmtId="38" fontId="29" fillId="10" borderId="91" xfId="2" applyFont="1" applyFill="1" applyBorder="1" applyAlignment="1" applyProtection="1">
      <alignment horizontal="center" vertical="center" shrinkToFit="1"/>
    </xf>
    <xf numFmtId="38" fontId="29" fillId="10" borderId="84" xfId="2" applyFont="1" applyFill="1" applyBorder="1" applyAlignment="1" applyProtection="1">
      <alignment horizontal="center" vertical="center" shrinkToFit="1"/>
    </xf>
    <xf numFmtId="38" fontId="29" fillId="10" borderId="86" xfId="2" applyFont="1" applyFill="1" applyBorder="1" applyAlignment="1" applyProtection="1">
      <alignment horizontal="center" vertical="center" shrinkToFit="1"/>
    </xf>
    <xf numFmtId="38" fontId="38" fillId="7" borderId="39" xfId="2" applyFont="1" applyFill="1" applyBorder="1" applyAlignment="1" applyProtection="1">
      <alignment horizontal="center" vertical="center" shrinkToFit="1"/>
    </xf>
    <xf numFmtId="38" fontId="38" fillId="7" borderId="32" xfId="2" applyFont="1" applyFill="1" applyBorder="1" applyAlignment="1" applyProtection="1">
      <alignment horizontal="center" vertical="center" shrinkToFit="1"/>
    </xf>
    <xf numFmtId="38" fontId="29" fillId="0" borderId="14" xfId="2" applyFont="1" applyFill="1" applyBorder="1" applyAlignment="1" applyProtection="1">
      <alignment horizontal="center" vertical="center" textRotation="255" shrinkToFit="1"/>
    </xf>
    <xf numFmtId="0" fontId="0" fillId="0" borderId="4" xfId="0" applyBorder="1" applyAlignment="1"/>
    <xf numFmtId="0" fontId="0" fillId="0" borderId="0" xfId="0" applyBorder="1" applyAlignment="1"/>
    <xf numFmtId="38" fontId="53" fillId="0" borderId="92" xfId="2" applyFont="1" applyFill="1" applyBorder="1" applyAlignment="1" applyProtection="1">
      <alignment horizontal="center" vertical="center" shrinkToFit="1"/>
    </xf>
    <xf numFmtId="38" fontId="53" fillId="0" borderId="12" xfId="2" applyFont="1" applyFill="1" applyBorder="1" applyAlignment="1" applyProtection="1">
      <alignment horizontal="center" vertical="center" shrinkToFit="1"/>
    </xf>
    <xf numFmtId="38" fontId="54" fillId="0" borderId="92" xfId="2" applyFont="1" applyFill="1" applyBorder="1" applyAlignment="1" applyProtection="1">
      <alignment horizontal="center" vertical="center" shrinkToFit="1"/>
    </xf>
    <xf numFmtId="38" fontId="54" fillId="0" borderId="12" xfId="2" applyFont="1" applyFill="1" applyBorder="1" applyAlignment="1" applyProtection="1">
      <alignment horizontal="center" vertical="center" shrinkToFit="1"/>
    </xf>
    <xf numFmtId="38" fontId="33" fillId="10" borderId="0" xfId="2" applyFont="1" applyFill="1" applyBorder="1" applyAlignment="1" applyProtection="1">
      <alignment horizontal="center" vertical="center" textRotation="255" shrinkToFit="1"/>
    </xf>
    <xf numFmtId="38" fontId="33" fillId="10" borderId="3" xfId="2" applyFont="1" applyFill="1" applyBorder="1" applyAlignment="1" applyProtection="1">
      <alignment horizontal="center" vertical="center" textRotation="255" shrinkToFit="1"/>
    </xf>
    <xf numFmtId="38" fontId="8" fillId="0" borderId="1" xfId="2" applyFont="1" applyFill="1" applyBorder="1" applyAlignment="1" applyProtection="1">
      <alignment horizontal="distributed" vertical="center" shrinkToFit="1"/>
    </xf>
    <xf numFmtId="38" fontId="8" fillId="0" borderId="6" xfId="2" applyFont="1" applyFill="1" applyBorder="1" applyAlignment="1" applyProtection="1">
      <alignment horizontal="distributed" vertical="center" shrinkToFit="1"/>
    </xf>
    <xf numFmtId="38" fontId="5" fillId="0" borderId="6" xfId="2" applyFont="1" applyFill="1" applyBorder="1" applyAlignment="1" applyProtection="1">
      <alignment horizontal="distributed" vertical="center" shrinkToFit="1"/>
    </xf>
    <xf numFmtId="38" fontId="5" fillId="0" borderId="21" xfId="2" applyFont="1" applyFill="1" applyBorder="1" applyAlignment="1" applyProtection="1">
      <alignment horizontal="distributed" vertical="center" shrinkToFit="1"/>
    </xf>
    <xf numFmtId="38" fontId="43" fillId="0" borderId="43" xfId="2" applyFont="1" applyFill="1" applyBorder="1" applyAlignment="1" applyProtection="1">
      <alignment horizontal="right" vertical="center" shrinkToFit="1"/>
    </xf>
    <xf numFmtId="38" fontId="43" fillId="0" borderId="21" xfId="2" applyFont="1" applyFill="1" applyBorder="1" applyAlignment="1" applyProtection="1">
      <alignment horizontal="right" vertical="center" shrinkToFit="1"/>
    </xf>
    <xf numFmtId="38" fontId="43" fillId="0" borderId="1" xfId="2" applyFont="1" applyFill="1" applyBorder="1" applyAlignment="1" applyProtection="1">
      <alignment horizontal="right" vertical="center" shrinkToFit="1"/>
    </xf>
    <xf numFmtId="38" fontId="43" fillId="0" borderId="102" xfId="2" applyFont="1" applyFill="1" applyBorder="1" applyAlignment="1" applyProtection="1">
      <alignment horizontal="right" vertical="center" shrinkToFit="1"/>
    </xf>
    <xf numFmtId="38" fontId="43" fillId="0" borderId="0" xfId="2" applyFont="1" applyFill="1" applyBorder="1" applyAlignment="1" applyProtection="1">
      <alignment horizontal="right" vertical="center" shrinkToFit="1"/>
    </xf>
    <xf numFmtId="38" fontId="43" fillId="6" borderId="99" xfId="2" applyFont="1" applyFill="1" applyBorder="1" applyAlignment="1" applyProtection="1">
      <alignment horizontal="right" vertical="center" shrinkToFit="1"/>
    </xf>
    <xf numFmtId="38" fontId="43" fillId="6" borderId="101" xfId="2" applyFont="1" applyFill="1" applyBorder="1" applyAlignment="1" applyProtection="1">
      <alignment horizontal="right" vertical="center" shrinkToFit="1"/>
    </xf>
    <xf numFmtId="38" fontId="43" fillId="0" borderId="52" xfId="2" applyFont="1" applyFill="1" applyBorder="1" applyAlignment="1" applyProtection="1">
      <alignment horizontal="right" vertical="center" shrinkToFit="1"/>
    </xf>
    <xf numFmtId="38" fontId="43" fillId="0" borderId="19" xfId="2" applyFont="1" applyFill="1" applyBorder="1" applyAlignment="1" applyProtection="1">
      <alignment horizontal="right" vertical="center" shrinkToFit="1"/>
    </xf>
    <xf numFmtId="38" fontId="43" fillId="0" borderId="97" xfId="2" applyFont="1" applyFill="1" applyBorder="1" applyAlignment="1" applyProtection="1">
      <alignment horizontal="right" vertical="center" shrinkToFit="1"/>
    </xf>
    <xf numFmtId="38" fontId="43" fillId="0" borderId="16" xfId="2" applyFont="1" applyFill="1" applyBorder="1" applyAlignment="1" applyProtection="1">
      <alignment horizontal="right" vertical="center" shrinkToFit="1"/>
    </xf>
    <xf numFmtId="38" fontId="43" fillId="0" borderId="43" xfId="2" applyFont="1" applyFill="1" applyBorder="1" applyAlignment="1" applyProtection="1">
      <alignment horizontal="center" vertical="center" shrinkToFit="1"/>
    </xf>
    <xf numFmtId="38" fontId="43" fillId="0" borderId="1" xfId="2" applyFont="1" applyFill="1" applyBorder="1" applyAlignment="1" applyProtection="1">
      <alignment horizontal="center" vertical="center" shrinkToFit="1"/>
    </xf>
    <xf numFmtId="38" fontId="43" fillId="0" borderId="52" xfId="2" applyFont="1" applyFill="1" applyBorder="1" applyAlignment="1" applyProtection="1">
      <alignment horizontal="center" vertical="center" shrinkToFit="1"/>
    </xf>
    <xf numFmtId="38" fontId="43" fillId="0" borderId="20" xfId="2" applyFont="1" applyFill="1" applyBorder="1" applyAlignment="1" applyProtection="1">
      <alignment horizontal="center" vertical="center" shrinkToFit="1"/>
    </xf>
    <xf numFmtId="38" fontId="43" fillId="0" borderId="95" xfId="2" applyFont="1" applyFill="1" applyBorder="1" applyAlignment="1" applyProtection="1">
      <alignment horizontal="right" vertical="center" shrinkToFit="1"/>
    </xf>
    <xf numFmtId="38" fontId="43" fillId="0" borderId="103" xfId="2" applyFont="1" applyFill="1" applyBorder="1" applyAlignment="1" applyProtection="1">
      <alignment horizontal="right" vertical="center" shrinkToFit="1"/>
    </xf>
    <xf numFmtId="38" fontId="43" fillId="6" borderId="96" xfId="2" applyFont="1" applyFill="1" applyBorder="1" applyAlignment="1" applyProtection="1">
      <alignment horizontal="right" vertical="center" shrinkToFit="1"/>
    </xf>
    <xf numFmtId="38" fontId="43" fillId="6" borderId="94" xfId="2" applyFont="1" applyFill="1" applyBorder="1" applyAlignment="1" applyProtection="1">
      <alignment horizontal="right" vertical="center" shrinkToFit="1"/>
    </xf>
    <xf numFmtId="38" fontId="43" fillId="0" borderId="98" xfId="2" applyFont="1" applyFill="1" applyBorder="1" applyAlignment="1" applyProtection="1">
      <alignment horizontal="right" vertical="center" shrinkToFit="1"/>
    </xf>
    <xf numFmtId="38" fontId="43" fillId="0" borderId="66" xfId="2" applyFont="1" applyFill="1" applyBorder="1" applyAlignment="1" applyProtection="1">
      <alignment horizontal="right" vertical="center" shrinkToFit="1"/>
    </xf>
    <xf numFmtId="38" fontId="19" fillId="0" borderId="92" xfId="2" applyFont="1" applyFill="1" applyBorder="1" applyAlignment="1" applyProtection="1">
      <alignment horizontal="center" vertical="center" shrinkToFit="1"/>
    </xf>
    <xf numFmtId="38" fontId="19" fillId="0" borderId="13" xfId="2" applyFont="1" applyFill="1" applyBorder="1" applyAlignment="1" applyProtection="1">
      <alignment horizontal="center" vertical="center" shrinkToFit="1"/>
    </xf>
    <xf numFmtId="38" fontId="45" fillId="6" borderId="99" xfId="2" applyFont="1" applyFill="1" applyBorder="1" applyAlignment="1" applyProtection="1">
      <alignment horizontal="right" vertical="center" shrinkToFit="1"/>
    </xf>
    <xf numFmtId="38" fontId="45" fillId="6" borderId="51" xfId="2" applyFont="1" applyFill="1" applyBorder="1" applyAlignment="1" applyProtection="1">
      <alignment horizontal="right" vertical="center" shrinkToFit="1"/>
    </xf>
    <xf numFmtId="38" fontId="47" fillId="0" borderId="43" xfId="2" applyFont="1" applyFill="1" applyBorder="1" applyAlignment="1" applyProtection="1">
      <alignment horizontal="right" vertical="center" shrinkToFit="1"/>
    </xf>
    <xf numFmtId="38" fontId="47" fillId="0" borderId="45" xfId="2" applyFont="1" applyFill="1" applyBorder="1" applyAlignment="1" applyProtection="1">
      <alignment horizontal="right" vertical="center" shrinkToFit="1"/>
    </xf>
    <xf numFmtId="38" fontId="47" fillId="0" borderId="98" xfId="2" applyFont="1" applyFill="1" applyBorder="1" applyAlignment="1" applyProtection="1">
      <alignment horizontal="right" vertical="center" shrinkToFit="1"/>
    </xf>
    <xf numFmtId="38" fontId="47" fillId="0" borderId="61" xfId="2" applyFont="1" applyFill="1" applyBorder="1" applyAlignment="1" applyProtection="1">
      <alignment horizontal="right" vertical="center" shrinkToFit="1"/>
    </xf>
    <xf numFmtId="38" fontId="48" fillId="0" borderId="97" xfId="2" applyFont="1" applyFill="1" applyBorder="1" applyAlignment="1" applyProtection="1">
      <alignment horizontal="right" vertical="center" shrinkToFit="1"/>
    </xf>
    <xf numFmtId="38" fontId="48" fillId="0" borderId="54" xfId="2" applyFont="1" applyFill="1" applyBorder="1" applyAlignment="1" applyProtection="1">
      <alignment horizontal="right" vertical="center" shrinkToFit="1"/>
    </xf>
    <xf numFmtId="38" fontId="5" fillId="0" borderId="6" xfId="2" applyFont="1" applyFill="1" applyBorder="1" applyAlignment="1" applyProtection="1">
      <alignment vertical="center" shrinkToFit="1"/>
    </xf>
    <xf numFmtId="38" fontId="5" fillId="0" borderId="1" xfId="2" applyFont="1" applyFill="1" applyBorder="1" applyAlignment="1" applyProtection="1">
      <alignment vertical="center" shrinkToFit="1"/>
    </xf>
    <xf numFmtId="38" fontId="5" fillId="0" borderId="21" xfId="2" applyFont="1" applyFill="1" applyBorder="1" applyAlignment="1" applyProtection="1">
      <alignment vertical="center" shrinkToFit="1"/>
    </xf>
    <xf numFmtId="38" fontId="19" fillId="0" borderId="17" xfId="2" applyFont="1" applyFill="1" applyBorder="1" applyAlignment="1" applyProtection="1">
      <alignment horizontal="center" vertical="center" shrinkToFit="1"/>
    </xf>
    <xf numFmtId="38" fontId="19" fillId="0" borderId="16" xfId="2" applyFont="1" applyFill="1" applyBorder="1" applyAlignment="1" applyProtection="1">
      <alignment horizontal="center" vertical="center" shrinkToFit="1"/>
    </xf>
    <xf numFmtId="38" fontId="19" fillId="0" borderId="95" xfId="2" applyFont="1" applyFill="1" applyBorder="1" applyAlignment="1" applyProtection="1">
      <alignment horizontal="center" vertical="center" shrinkToFit="1"/>
    </xf>
    <xf numFmtId="38" fontId="19" fillId="6" borderId="23" xfId="2" applyFont="1" applyFill="1" applyBorder="1" applyAlignment="1" applyProtection="1">
      <alignment horizontal="center" vertical="center" shrinkToFit="1"/>
    </xf>
    <xf numFmtId="38" fontId="19" fillId="6" borderId="24" xfId="2" applyFont="1" applyFill="1" applyBorder="1" applyAlignment="1" applyProtection="1">
      <alignment horizontal="center" vertical="center" shrinkToFit="1"/>
    </xf>
    <xf numFmtId="38" fontId="19" fillId="6" borderId="101" xfId="2" applyFont="1" applyFill="1" applyBorder="1" applyAlignment="1" applyProtection="1">
      <alignment horizontal="center" vertical="center" shrinkToFit="1"/>
    </xf>
    <xf numFmtId="38" fontId="5" fillId="0" borderId="17" xfId="2" applyFont="1" applyFill="1" applyBorder="1" applyAlignment="1" applyProtection="1">
      <alignment horizontal="left" vertical="center" shrinkToFit="1"/>
    </xf>
    <xf numFmtId="38" fontId="5" fillId="0" borderId="16" xfId="2" applyFont="1" applyFill="1" applyBorder="1" applyAlignment="1" applyProtection="1">
      <alignment horizontal="left" vertical="center" shrinkToFit="1"/>
    </xf>
    <xf numFmtId="38" fontId="5" fillId="0" borderId="95" xfId="2" applyFont="1" applyFill="1" applyBorder="1" applyAlignment="1" applyProtection="1">
      <alignment horizontal="left" vertical="center" shrinkToFit="1"/>
    </xf>
    <xf numFmtId="38" fontId="5" fillId="0" borderId="6" xfId="2" applyFont="1" applyFill="1" applyBorder="1" applyAlignment="1" applyProtection="1">
      <alignment horizontal="left" vertical="center" shrinkToFit="1"/>
    </xf>
    <xf numFmtId="38" fontId="5" fillId="0" borderId="1" xfId="2" applyFont="1" applyFill="1" applyBorder="1" applyAlignment="1" applyProtection="1">
      <alignment horizontal="left" vertical="center" shrinkToFit="1"/>
    </xf>
    <xf numFmtId="38" fontId="5" fillId="0" borderId="21" xfId="2" applyFont="1" applyFill="1" applyBorder="1" applyAlignment="1" applyProtection="1">
      <alignment horizontal="left" vertical="center" shrinkToFit="1"/>
    </xf>
    <xf numFmtId="38" fontId="43" fillId="0" borderId="20" xfId="2" applyFont="1" applyFill="1" applyBorder="1" applyAlignment="1" applyProtection="1">
      <alignment horizontal="right" vertical="center" shrinkToFit="1"/>
    </xf>
    <xf numFmtId="38" fontId="5" fillId="0" borderId="18" xfId="2" applyFont="1" applyFill="1" applyBorder="1" applyAlignment="1" applyProtection="1">
      <alignment horizontal="left" vertical="center" shrinkToFit="1"/>
    </xf>
    <xf numFmtId="38" fontId="5" fillId="0" borderId="19" xfId="2" applyFont="1" applyFill="1" applyBorder="1" applyAlignment="1" applyProtection="1">
      <alignment horizontal="left" vertical="center" shrinkToFit="1"/>
    </xf>
    <xf numFmtId="38" fontId="5" fillId="0" borderId="20" xfId="2" applyFont="1" applyFill="1" applyBorder="1" applyAlignment="1" applyProtection="1">
      <alignment horizontal="left" vertical="center" shrinkToFit="1"/>
    </xf>
    <xf numFmtId="38" fontId="8" fillId="0" borderId="16" xfId="2" applyFont="1" applyFill="1" applyBorder="1" applyAlignment="1" applyProtection="1">
      <alignment horizontal="distributed" vertical="center" shrinkToFit="1"/>
    </xf>
    <xf numFmtId="38" fontId="8" fillId="0" borderId="95" xfId="2" applyFont="1" applyFill="1" applyBorder="1" applyAlignment="1" applyProtection="1">
      <alignment horizontal="distributed" vertical="center" shrinkToFit="1"/>
    </xf>
    <xf numFmtId="38" fontId="8" fillId="0" borderId="6" xfId="2" applyFont="1" applyFill="1" applyBorder="1" applyAlignment="1" applyProtection="1">
      <alignment vertical="center" shrinkToFit="1"/>
    </xf>
    <xf numFmtId="38" fontId="8" fillId="0" borderId="21" xfId="2" applyFont="1" applyFill="1" applyBorder="1" applyAlignment="1" applyProtection="1">
      <alignment vertical="center" shrinkToFit="1"/>
    </xf>
    <xf numFmtId="38" fontId="8" fillId="0" borderId="0" xfId="2" applyFont="1" applyFill="1" applyBorder="1" applyAlignment="1" applyProtection="1">
      <alignment vertical="center" shrinkToFit="1"/>
    </xf>
    <xf numFmtId="38" fontId="8" fillId="0" borderId="103" xfId="2" applyFont="1" applyFill="1" applyBorder="1" applyAlignment="1" applyProtection="1">
      <alignment vertical="center" shrinkToFit="1"/>
    </xf>
    <xf numFmtId="38" fontId="47" fillId="0" borderId="104" xfId="2" applyFont="1" applyFill="1" applyBorder="1" applyAlignment="1" applyProtection="1">
      <alignment horizontal="right" vertical="center" shrinkToFit="1"/>
    </xf>
    <xf numFmtId="38" fontId="47" fillId="0" borderId="14" xfId="2" applyFont="1" applyFill="1" applyBorder="1" applyAlignment="1" applyProtection="1">
      <alignment horizontal="right" vertical="center" shrinkToFit="1"/>
    </xf>
    <xf numFmtId="38" fontId="5" fillId="0" borderId="25" xfId="2" applyFont="1" applyFill="1" applyBorder="1" applyAlignment="1" applyProtection="1">
      <alignment vertical="center" shrinkToFit="1"/>
    </xf>
    <xf numFmtId="38" fontId="5" fillId="0" borderId="0" xfId="2" applyFont="1" applyFill="1" applyBorder="1" applyAlignment="1" applyProtection="1">
      <alignment vertical="center" shrinkToFit="1"/>
    </xf>
    <xf numFmtId="38" fontId="5" fillId="0" borderId="103" xfId="2" applyFont="1" applyFill="1" applyBorder="1" applyAlignment="1" applyProtection="1">
      <alignment vertical="center" shrinkToFit="1"/>
    </xf>
    <xf numFmtId="38" fontId="8" fillId="0" borderId="21" xfId="2" applyFont="1" applyFill="1" applyBorder="1" applyAlignment="1" applyProtection="1">
      <alignment horizontal="distributed" vertical="center" shrinkToFit="1"/>
    </xf>
    <xf numFmtId="38" fontId="8" fillId="0" borderId="21" xfId="2" applyFont="1" applyFill="1" applyBorder="1" applyAlignment="1" applyProtection="1">
      <alignment horizontal="left" vertical="center" shrinkToFit="1"/>
    </xf>
    <xf numFmtId="38" fontId="8" fillId="0" borderId="19" xfId="2" applyFont="1" applyFill="1" applyBorder="1" applyAlignment="1" applyProtection="1">
      <alignment horizontal="left" vertical="center" shrinkToFit="1"/>
    </xf>
    <xf numFmtId="38" fontId="8" fillId="0" borderId="20" xfId="2" applyFont="1" applyFill="1" applyBorder="1" applyAlignment="1" applyProtection="1">
      <alignment horizontal="left" vertical="center" shrinkToFit="1"/>
    </xf>
    <xf numFmtId="38" fontId="11" fillId="6" borderId="23" xfId="2" applyFont="1" applyFill="1" applyBorder="1" applyAlignment="1" applyProtection="1">
      <alignment horizontal="center" vertical="center" shrinkToFit="1"/>
    </xf>
    <xf numFmtId="38" fontId="11" fillId="6" borderId="101" xfId="2" applyFont="1" applyFill="1" applyBorder="1" applyAlignment="1" applyProtection="1">
      <alignment horizontal="center" vertical="center" shrinkToFit="1"/>
    </xf>
    <xf numFmtId="38" fontId="17" fillId="0" borderId="20" xfId="2" applyFont="1" applyFill="1" applyBorder="1" applyAlignment="1" applyProtection="1">
      <alignment horizontal="distributed" vertical="center" shrinkToFit="1"/>
    </xf>
    <xf numFmtId="38" fontId="8" fillId="0" borderId="16" xfId="2" applyFont="1" applyFill="1" applyBorder="1" applyAlignment="1" applyProtection="1">
      <alignment horizontal="left" vertical="center" shrinkToFit="1"/>
    </xf>
    <xf numFmtId="38" fontId="8" fillId="0" borderId="95" xfId="2" applyFont="1" applyFill="1" applyBorder="1" applyAlignment="1" applyProtection="1">
      <alignment horizontal="left" vertical="center" shrinkToFit="1"/>
    </xf>
    <xf numFmtId="38" fontId="47" fillId="0" borderId="52" xfId="2" applyFont="1" applyFill="1" applyBorder="1" applyAlignment="1" applyProtection="1">
      <alignment horizontal="right" vertical="center" shrinkToFit="1"/>
    </xf>
    <xf numFmtId="38" fontId="47" fillId="0" borderId="49" xfId="2" applyFont="1" applyFill="1" applyBorder="1" applyAlignment="1" applyProtection="1">
      <alignment horizontal="right" vertical="center" shrinkToFit="1"/>
    </xf>
    <xf numFmtId="38" fontId="17" fillId="0" borderId="64" xfId="2" applyFont="1" applyFill="1" applyBorder="1" applyAlignment="1" applyProtection="1">
      <alignment horizontal="distributed" vertical="center" shrinkToFit="1"/>
    </xf>
    <xf numFmtId="38" fontId="17" fillId="0" borderId="66" xfId="2" applyFont="1" applyFill="1" applyBorder="1" applyAlignment="1" applyProtection="1">
      <alignment horizontal="distributed" vertical="center" shrinkToFit="1"/>
    </xf>
    <xf numFmtId="38" fontId="17" fillId="0" borderId="100" xfId="2" applyFont="1" applyFill="1" applyBorder="1" applyAlignment="1" applyProtection="1">
      <alignment horizontal="distributed" vertical="center" shrinkToFit="1"/>
    </xf>
    <xf numFmtId="38" fontId="17" fillId="0" borderId="18" xfId="2" applyFont="1" applyFill="1" applyBorder="1" applyAlignment="1" applyProtection="1">
      <alignment horizontal="distributed" vertical="center" shrinkToFit="1"/>
    </xf>
    <xf numFmtId="38" fontId="17" fillId="6" borderId="23" xfId="2" applyFont="1" applyFill="1" applyBorder="1" applyAlignment="1" applyProtection="1">
      <alignment horizontal="center" vertical="center" shrinkToFit="1"/>
    </xf>
    <xf numFmtId="38" fontId="17" fillId="6" borderId="24" xfId="2" applyFont="1" applyFill="1" applyBorder="1" applyAlignment="1" applyProtection="1">
      <alignment horizontal="center" vertical="center" shrinkToFit="1"/>
    </xf>
    <xf numFmtId="38" fontId="17" fillId="6" borderId="101" xfId="2" applyFont="1" applyFill="1" applyBorder="1" applyAlignment="1" applyProtection="1">
      <alignment horizontal="center" vertical="center" shrinkToFit="1"/>
    </xf>
    <xf numFmtId="38" fontId="47" fillId="6" borderId="99" xfId="2" applyFont="1" applyFill="1" applyBorder="1" applyAlignment="1" applyProtection="1">
      <alignment horizontal="right" vertical="center" shrinkToFit="1"/>
    </xf>
    <xf numFmtId="38" fontId="47" fillId="6" borderId="51" xfId="2" applyFont="1" applyFill="1" applyBorder="1" applyAlignment="1" applyProtection="1">
      <alignment horizontal="right" vertical="center" shrinkToFit="1"/>
    </xf>
    <xf numFmtId="38" fontId="44" fillId="0" borderId="52" xfId="2" applyFont="1" applyFill="1" applyBorder="1" applyAlignment="1" applyProtection="1">
      <alignment horizontal="right" vertical="center" shrinkToFit="1"/>
      <protection locked="0"/>
    </xf>
    <xf numFmtId="38" fontId="44" fillId="0" borderId="49" xfId="2" applyFont="1" applyFill="1" applyBorder="1" applyAlignment="1" applyProtection="1">
      <alignment horizontal="right" vertical="center" shrinkToFit="1"/>
      <protection locked="0"/>
    </xf>
    <xf numFmtId="0" fontId="9" fillId="0" borderId="34" xfId="2" applyNumberFormat="1" applyFont="1" applyFill="1" applyBorder="1" applyAlignment="1" applyProtection="1">
      <alignment horizontal="center" vertical="center" shrinkToFit="1"/>
    </xf>
    <xf numFmtId="0" fontId="9" fillId="0" borderId="14" xfId="2" applyNumberFormat="1" applyFont="1" applyFill="1" applyBorder="1" applyAlignment="1" applyProtection="1">
      <alignment horizontal="center" vertical="center" shrinkToFit="1"/>
    </xf>
    <xf numFmtId="38" fontId="43" fillId="0" borderId="100" xfId="2" applyFont="1" applyFill="1" applyBorder="1" applyAlignment="1" applyProtection="1">
      <alignment horizontal="right" vertical="center" shrinkToFit="1"/>
    </xf>
    <xf numFmtId="38" fontId="19" fillId="0" borderId="93" xfId="2" applyFont="1" applyFill="1" applyBorder="1" applyAlignment="1" applyProtection="1">
      <alignment horizontal="center" vertical="center" shrinkToFit="1"/>
    </xf>
    <xf numFmtId="38" fontId="29" fillId="10" borderId="4" xfId="2" applyFont="1" applyFill="1" applyBorder="1" applyAlignment="1" applyProtection="1">
      <alignment horizontal="center" vertical="center" textRotation="255" shrinkToFit="1"/>
    </xf>
    <xf numFmtId="38" fontId="29" fillId="10" borderId="73" xfId="2" applyFont="1" applyFill="1" applyBorder="1" applyAlignment="1" applyProtection="1">
      <alignment horizontal="center" vertical="center" textRotation="255" shrinkToFit="1"/>
    </xf>
    <xf numFmtId="38" fontId="29" fillId="0" borderId="3" xfId="2" applyFont="1" applyFill="1" applyBorder="1" applyAlignment="1" applyProtection="1">
      <alignment horizontal="center" vertical="center" textRotation="255" shrinkToFit="1"/>
    </xf>
    <xf numFmtId="38" fontId="38" fillId="0" borderId="13" xfId="2" applyFont="1" applyFill="1" applyBorder="1" applyAlignment="1" applyProtection="1">
      <alignment horizontal="center" vertical="center" textRotation="255" shrinkToFit="1"/>
    </xf>
    <xf numFmtId="38" fontId="5" fillId="0" borderId="19" xfId="2" applyFont="1" applyFill="1" applyBorder="1" applyAlignment="1" applyProtection="1">
      <alignment horizontal="distributed" vertical="center" shrinkToFit="1"/>
    </xf>
    <xf numFmtId="38" fontId="5" fillId="0" borderId="20" xfId="2" applyFont="1" applyFill="1" applyBorder="1" applyAlignment="1" applyProtection="1">
      <alignment horizontal="distributed" vertical="center" shrinkToFit="1"/>
    </xf>
    <xf numFmtId="38" fontId="29" fillId="0" borderId="19" xfId="2" applyFont="1" applyFill="1" applyBorder="1" applyAlignment="1" applyProtection="1">
      <alignment horizontal="center" vertical="center" shrinkToFit="1"/>
    </xf>
    <xf numFmtId="38" fontId="29" fillId="0" borderId="1" xfId="2" applyFont="1" applyFill="1" applyBorder="1" applyAlignment="1" applyProtection="1">
      <alignment horizontal="center" vertical="center" shrinkToFit="1"/>
    </xf>
    <xf numFmtId="38" fontId="29" fillId="0" borderId="16" xfId="2" applyFont="1" applyFill="1" applyBorder="1" applyAlignment="1" applyProtection="1">
      <alignment horizontal="center" vertical="center" shrinkToFit="1"/>
    </xf>
    <xf numFmtId="38" fontId="45" fillId="6" borderId="96" xfId="2" applyFont="1" applyFill="1" applyBorder="1" applyAlignment="1" applyProtection="1">
      <alignment horizontal="right" vertical="center" shrinkToFit="1"/>
    </xf>
    <xf numFmtId="38" fontId="45" fillId="6" borderId="62" xfId="2" applyFont="1" applyFill="1" applyBorder="1" applyAlignment="1" applyProtection="1">
      <alignment horizontal="right" vertical="center" shrinkToFit="1"/>
    </xf>
    <xf numFmtId="38" fontId="29" fillId="0" borderId="19" xfId="2" applyFont="1" applyFill="1" applyBorder="1" applyAlignment="1" applyProtection="1">
      <alignment horizontal="center" vertical="center" textRotation="255" shrinkToFit="1"/>
    </xf>
    <xf numFmtId="38" fontId="29" fillId="0" borderId="1" xfId="2" applyFont="1" applyFill="1" applyBorder="1" applyAlignment="1" applyProtection="1">
      <alignment horizontal="center" vertical="center" textRotation="255" shrinkToFit="1"/>
    </xf>
    <xf numFmtId="38" fontId="29" fillId="0" borderId="16" xfId="2" applyFont="1" applyFill="1" applyBorder="1" applyAlignment="1" applyProtection="1">
      <alignment horizontal="center" vertical="center" textRotation="255" shrinkToFit="1"/>
    </xf>
    <xf numFmtId="38" fontId="44" fillId="0" borderId="98" xfId="2" applyFont="1" applyFill="1" applyBorder="1" applyAlignment="1" applyProtection="1">
      <alignment horizontal="right" vertical="center" shrinkToFit="1"/>
      <protection locked="0"/>
    </xf>
    <xf numFmtId="38" fontId="44" fillId="0" borderId="61" xfId="2" applyFont="1" applyFill="1" applyBorder="1" applyAlignment="1" applyProtection="1">
      <alignment horizontal="right" vertical="center" shrinkToFit="1"/>
      <protection locked="0"/>
    </xf>
    <xf numFmtId="38" fontId="19" fillId="0" borderId="12" xfId="2" applyFont="1" applyFill="1" applyBorder="1" applyAlignment="1" applyProtection="1">
      <alignment horizontal="center" vertical="center" shrinkToFit="1"/>
    </xf>
    <xf numFmtId="38" fontId="29" fillId="0" borderId="66" xfId="2" applyFont="1" applyFill="1" applyBorder="1" applyAlignment="1" applyProtection="1">
      <alignment horizontal="center" vertical="center" textRotation="255" shrinkToFit="1"/>
    </xf>
    <xf numFmtId="38" fontId="8" fillId="0" borderId="19" xfId="2" applyFont="1" applyFill="1" applyBorder="1" applyAlignment="1" applyProtection="1">
      <alignment horizontal="distributed" vertical="center" shrinkToFit="1"/>
    </xf>
    <xf numFmtId="38" fontId="8" fillId="0" borderId="20" xfId="2" applyFont="1" applyFill="1" applyBorder="1" applyAlignment="1" applyProtection="1">
      <alignment horizontal="distributed" vertical="center" shrinkToFit="1"/>
    </xf>
    <xf numFmtId="38" fontId="17" fillId="0" borderId="6" xfId="2" applyFont="1" applyFill="1" applyBorder="1" applyAlignment="1" applyProtection="1">
      <alignment horizontal="distributed" vertical="center" shrinkToFit="1"/>
    </xf>
    <xf numFmtId="38" fontId="17" fillId="0" borderId="21" xfId="2" applyFont="1" applyFill="1" applyBorder="1" applyAlignment="1" applyProtection="1">
      <alignment horizontal="distributed" vertical="center" shrinkToFit="1"/>
    </xf>
    <xf numFmtId="38" fontId="19" fillId="6" borderId="39" xfId="2" applyFont="1" applyFill="1" applyBorder="1" applyAlignment="1" applyProtection="1">
      <alignment horizontal="center" vertical="center" shrinkToFit="1"/>
    </xf>
    <xf numFmtId="38" fontId="19" fillId="6" borderId="94" xfId="2" applyFont="1" applyFill="1" applyBorder="1" applyAlignment="1" applyProtection="1">
      <alignment horizontal="center" vertical="center" shrinkToFit="1"/>
    </xf>
    <xf numFmtId="38" fontId="44" fillId="0" borderId="43" xfId="2" applyFont="1" applyFill="1" applyBorder="1" applyAlignment="1" applyProtection="1">
      <alignment horizontal="right" vertical="center" shrinkToFit="1"/>
      <protection locked="0"/>
    </xf>
    <xf numFmtId="38" fontId="44" fillId="0" borderId="45" xfId="2" applyFont="1" applyFill="1" applyBorder="1" applyAlignment="1" applyProtection="1">
      <alignment horizontal="right" vertical="center" shrinkToFit="1"/>
      <protection locked="0"/>
    </xf>
    <xf numFmtId="38" fontId="11" fillId="0" borderId="1" xfId="2" applyFont="1" applyFill="1" applyBorder="1" applyAlignment="1" applyProtection="1">
      <alignment horizontal="distributed" vertical="center" shrinkToFit="1"/>
    </xf>
    <xf numFmtId="38" fontId="11" fillId="0" borderId="21" xfId="2" applyFont="1" applyFill="1" applyBorder="1" applyAlignment="1" applyProtection="1">
      <alignment horizontal="distributed" vertical="center" shrinkToFit="1"/>
    </xf>
    <xf numFmtId="38" fontId="19" fillId="6" borderId="32" xfId="2" applyFont="1" applyFill="1" applyBorder="1" applyAlignment="1" applyProtection="1">
      <alignment horizontal="center" vertical="center" shrinkToFit="1"/>
    </xf>
    <xf numFmtId="38" fontId="43" fillId="0" borderId="43" xfId="2" applyFont="1" applyFill="1" applyBorder="1" applyAlignment="1" applyProtection="1">
      <alignment vertical="center" shrinkToFit="1"/>
    </xf>
    <xf numFmtId="38" fontId="43" fillId="0" borderId="21" xfId="2" applyFont="1" applyFill="1" applyBorder="1" applyAlignment="1" applyProtection="1">
      <alignment vertical="center" shrinkToFit="1"/>
    </xf>
    <xf numFmtId="38" fontId="44" fillId="0" borderId="43" xfId="2" applyFont="1" applyFill="1" applyBorder="1" applyAlignment="1" applyProtection="1">
      <alignment vertical="center" shrinkToFit="1"/>
    </xf>
    <xf numFmtId="38" fontId="44" fillId="0" borderId="1" xfId="2" applyFont="1" applyFill="1" applyBorder="1" applyAlignment="1" applyProtection="1">
      <alignment vertical="center" shrinkToFit="1"/>
    </xf>
    <xf numFmtId="38" fontId="43" fillId="6" borderId="99" xfId="2" applyFont="1" applyFill="1" applyBorder="1" applyAlignment="1" applyProtection="1">
      <alignment vertical="center" shrinkToFit="1"/>
    </xf>
    <xf numFmtId="38" fontId="43" fillId="6" borderId="101" xfId="2" applyFont="1" applyFill="1" applyBorder="1" applyAlignment="1" applyProtection="1">
      <alignment vertical="center" shrinkToFit="1"/>
    </xf>
    <xf numFmtId="38" fontId="29" fillId="6" borderId="23" xfId="2" applyFont="1" applyFill="1" applyBorder="1" applyAlignment="1" applyProtection="1">
      <alignment horizontal="center" vertical="center" shrinkToFit="1"/>
    </xf>
    <xf numFmtId="38" fontId="29" fillId="6" borderId="24" xfId="2" applyFont="1" applyFill="1" applyBorder="1" applyAlignment="1" applyProtection="1">
      <alignment horizontal="center" vertical="center" shrinkToFit="1"/>
    </xf>
    <xf numFmtId="38" fontId="29" fillId="6" borderId="101" xfId="2" applyFont="1" applyFill="1" applyBorder="1" applyAlignment="1" applyProtection="1">
      <alignment horizontal="center" vertical="center" shrinkToFit="1"/>
    </xf>
    <xf numFmtId="38" fontId="47" fillId="0" borderId="43" xfId="2" applyFont="1" applyFill="1" applyBorder="1" applyAlignment="1" applyProtection="1">
      <alignment vertical="center" shrinkToFit="1"/>
    </xf>
    <xf numFmtId="38" fontId="47" fillId="0" borderId="1" xfId="2" applyFont="1" applyFill="1" applyBorder="1" applyAlignment="1" applyProtection="1">
      <alignment vertical="center" shrinkToFit="1"/>
    </xf>
    <xf numFmtId="38" fontId="43" fillId="0" borderId="21" xfId="2" applyFont="1" applyFill="1" applyBorder="1" applyAlignment="1" applyProtection="1">
      <alignment horizontal="center" vertical="center" shrinkToFit="1"/>
    </xf>
    <xf numFmtId="38" fontId="29" fillId="0" borderId="4" xfId="2" applyFont="1" applyFill="1" applyBorder="1" applyAlignment="1" applyProtection="1">
      <alignment horizontal="center" vertical="center" textRotation="255" shrinkToFit="1"/>
    </xf>
    <xf numFmtId="38" fontId="29" fillId="0" borderId="46" xfId="2" applyFont="1" applyFill="1" applyBorder="1" applyAlignment="1" applyProtection="1">
      <alignment horizontal="center" vertical="center" textRotation="255" shrinkToFit="1"/>
    </xf>
    <xf numFmtId="38" fontId="43" fillId="0" borderId="52" xfId="2" applyFont="1" applyFill="1" applyBorder="1" applyAlignment="1" applyProtection="1">
      <alignment vertical="center" shrinkToFit="1"/>
    </xf>
    <xf numFmtId="38" fontId="43" fillId="0" borderId="20" xfId="2" applyFont="1" applyFill="1" applyBorder="1" applyAlignment="1" applyProtection="1">
      <alignment vertical="center" shrinkToFit="1"/>
    </xf>
    <xf numFmtId="38" fontId="44" fillId="0" borderId="43" xfId="2" applyFont="1" applyFill="1" applyBorder="1" applyAlignment="1" applyProtection="1">
      <alignment vertical="center" shrinkToFit="1"/>
      <protection locked="0"/>
    </xf>
    <xf numFmtId="38" fontId="44" fillId="0" borderId="1" xfId="2" applyFont="1" applyFill="1" applyBorder="1" applyAlignment="1" applyProtection="1">
      <alignment vertical="center" shrinkToFit="1"/>
      <protection locked="0"/>
    </xf>
    <xf numFmtId="38" fontId="44" fillId="0" borderId="52" xfId="2" applyFont="1" applyFill="1" applyBorder="1" applyAlignment="1" applyProtection="1">
      <alignment vertical="center" shrinkToFit="1"/>
      <protection locked="0"/>
    </xf>
    <xf numFmtId="38" fontId="44" fillId="0" borderId="19" xfId="2" applyFont="1" applyFill="1" applyBorder="1" applyAlignment="1" applyProtection="1">
      <alignment vertical="center" shrinkToFit="1"/>
      <protection locked="0"/>
    </xf>
    <xf numFmtId="38" fontId="27" fillId="0" borderId="1" xfId="2" applyFont="1" applyFill="1" applyBorder="1" applyAlignment="1" applyProtection="1">
      <alignment horizontal="distributed" vertical="center" shrinkToFit="1"/>
    </xf>
    <xf numFmtId="38" fontId="27" fillId="0" borderId="21" xfId="2" applyFont="1" applyFill="1" applyBorder="1" applyAlignment="1" applyProtection="1">
      <alignment horizontal="distributed" vertical="center" shrinkToFit="1"/>
    </xf>
    <xf numFmtId="38" fontId="45" fillId="6" borderId="99" xfId="2" applyFont="1" applyFill="1" applyBorder="1" applyAlignment="1" applyProtection="1">
      <alignment vertical="center" shrinkToFit="1"/>
    </xf>
    <xf numFmtId="38" fontId="45" fillId="6" borderId="51" xfId="2" applyFont="1" applyFill="1" applyBorder="1" applyAlignment="1" applyProtection="1">
      <alignment vertical="center" shrinkToFit="1"/>
    </xf>
    <xf numFmtId="38" fontId="40" fillId="0" borderId="43" xfId="2" applyFont="1" applyFill="1" applyBorder="1" applyAlignment="1" applyProtection="1">
      <alignment horizontal="right" vertical="center" shrinkToFit="1"/>
    </xf>
    <xf numFmtId="38" fontId="40" fillId="0" borderId="1" xfId="2" applyFont="1" applyFill="1" applyBorder="1" applyAlignment="1" applyProtection="1">
      <alignment horizontal="right" vertical="center" shrinkToFit="1"/>
    </xf>
    <xf numFmtId="38" fontId="27" fillId="0" borderId="1" xfId="2" applyFont="1" applyFill="1" applyBorder="1" applyAlignment="1" applyProtection="1">
      <alignment horizontal="right" vertical="center" shrinkToFit="1"/>
    </xf>
    <xf numFmtId="38" fontId="27" fillId="0" borderId="21" xfId="2" applyFont="1" applyFill="1" applyBorder="1" applyAlignment="1" applyProtection="1">
      <alignment horizontal="right" vertical="center" shrinkToFit="1"/>
    </xf>
    <xf numFmtId="38" fontId="47" fillId="0" borderId="52" xfId="2" applyFont="1" applyFill="1" applyBorder="1" applyAlignment="1" applyProtection="1">
      <alignment vertical="center" shrinkToFit="1"/>
    </xf>
    <xf numFmtId="38" fontId="47" fillId="0" borderId="19" xfId="2" applyFont="1" applyFill="1" applyBorder="1" applyAlignment="1" applyProtection="1">
      <alignment vertical="center" shrinkToFit="1"/>
    </xf>
    <xf numFmtId="38" fontId="29" fillId="0" borderId="95" xfId="2" applyFont="1" applyFill="1" applyBorder="1" applyAlignment="1" applyProtection="1">
      <alignment horizontal="center" vertical="center" shrinkToFit="1"/>
    </xf>
    <xf numFmtId="38" fontId="32" fillId="0" borderId="1" xfId="2" applyFont="1" applyFill="1" applyBorder="1" applyAlignment="1" applyProtection="1">
      <alignment horizontal="right" vertical="center" shrinkToFit="1"/>
    </xf>
    <xf numFmtId="38" fontId="32" fillId="0" borderId="21" xfId="2" applyFont="1" applyFill="1" applyBorder="1" applyAlignment="1" applyProtection="1">
      <alignment horizontal="right" vertical="center" shrinkToFit="1"/>
    </xf>
    <xf numFmtId="38" fontId="27" fillId="0" borderId="19" xfId="2" applyFont="1" applyFill="1" applyBorder="1" applyAlignment="1" applyProtection="1">
      <alignment horizontal="right" vertical="center" shrinkToFit="1"/>
    </xf>
    <xf numFmtId="38" fontId="27" fillId="0" borderId="20" xfId="2" applyFont="1" applyFill="1" applyBorder="1" applyAlignment="1" applyProtection="1">
      <alignment horizontal="right" vertical="center" shrinkToFit="1"/>
    </xf>
    <xf numFmtId="38" fontId="5" fillId="0" borderId="6" xfId="2" applyFont="1" applyFill="1" applyBorder="1" applyAlignment="1" applyProtection="1">
      <alignment horizontal="right" vertical="center" shrinkToFit="1"/>
    </xf>
    <xf numFmtId="38" fontId="5" fillId="0" borderId="1" xfId="2" applyFont="1" applyFill="1" applyBorder="1" applyAlignment="1" applyProtection="1">
      <alignment horizontal="right" vertical="center" shrinkToFit="1"/>
    </xf>
    <xf numFmtId="38" fontId="5" fillId="0" borderId="21" xfId="2" applyFont="1" applyFill="1" applyBorder="1" applyAlignment="1" applyProtection="1">
      <alignment horizontal="right" vertical="center" shrinkToFit="1"/>
    </xf>
    <xf numFmtId="38" fontId="39" fillId="0" borderId="43" xfId="2" applyFont="1" applyFill="1" applyBorder="1" applyAlignment="1" applyProtection="1">
      <alignment vertical="center" shrinkToFit="1"/>
    </xf>
    <xf numFmtId="38" fontId="39" fillId="0" borderId="21" xfId="2" applyFont="1" applyFill="1" applyBorder="1" applyAlignment="1" applyProtection="1">
      <alignment vertical="center" shrinkToFit="1"/>
    </xf>
    <xf numFmtId="38" fontId="29" fillId="0" borderId="17" xfId="2" applyFont="1" applyFill="1" applyBorder="1" applyAlignment="1" applyProtection="1">
      <alignment horizontal="center" vertical="center" shrinkToFit="1"/>
    </xf>
    <xf numFmtId="38" fontId="39" fillId="0" borderId="43" xfId="2" applyFont="1" applyFill="1" applyBorder="1" applyAlignment="1" applyProtection="1">
      <alignment horizontal="right" vertical="center" shrinkToFit="1"/>
    </xf>
    <xf numFmtId="38" fontId="39" fillId="0" borderId="21" xfId="2" applyFont="1" applyFill="1" applyBorder="1" applyAlignment="1" applyProtection="1">
      <alignment horizontal="right" vertical="center" shrinkToFit="1"/>
    </xf>
    <xf numFmtId="38" fontId="43" fillId="0" borderId="44" xfId="2" applyFont="1" applyFill="1" applyBorder="1" applyAlignment="1" applyProtection="1">
      <alignment horizontal="right" vertical="center" shrinkToFit="1"/>
    </xf>
    <xf numFmtId="38" fontId="43" fillId="0" borderId="22" xfId="2" applyFont="1" applyFill="1" applyBorder="1" applyAlignment="1" applyProtection="1">
      <alignment horizontal="right" vertical="center" shrinkToFit="1"/>
    </xf>
    <xf numFmtId="38" fontId="17" fillId="0" borderId="6" xfId="2" applyFont="1" applyFill="1" applyBorder="1" applyAlignment="1" applyProtection="1">
      <alignment horizontal="left" vertical="center" shrinkToFit="1"/>
    </xf>
    <xf numFmtId="38" fontId="17" fillId="0" borderId="1" xfId="2" applyFont="1" applyFill="1" applyBorder="1" applyAlignment="1" applyProtection="1">
      <alignment horizontal="left" vertical="center" shrinkToFit="1"/>
    </xf>
    <xf numFmtId="38" fontId="17" fillId="0" borderId="21" xfId="2" applyFont="1" applyFill="1" applyBorder="1" applyAlignment="1" applyProtection="1">
      <alignment horizontal="left" vertical="center" shrinkToFit="1"/>
    </xf>
    <xf numFmtId="38" fontId="5" fillId="0" borderId="8" xfId="2" applyFont="1" applyFill="1" applyBorder="1" applyAlignment="1" applyProtection="1">
      <alignment horizontal="center" vertical="center" shrinkToFit="1"/>
    </xf>
    <xf numFmtId="38" fontId="5" fillId="0" borderId="9" xfId="2" applyFont="1" applyFill="1" applyBorder="1" applyAlignment="1" applyProtection="1">
      <alignment horizontal="center" vertical="center" shrinkToFit="1"/>
    </xf>
    <xf numFmtId="38" fontId="5" fillId="0" borderId="22" xfId="2" applyFont="1" applyFill="1" applyBorder="1" applyAlignment="1" applyProtection="1">
      <alignment horizontal="center" vertical="center" shrinkToFit="1"/>
    </xf>
    <xf numFmtId="38" fontId="31" fillId="0" borderId="6" xfId="2" applyFont="1" applyFill="1" applyBorder="1" applyAlignment="1" applyProtection="1">
      <alignment vertical="center" shrinkToFit="1"/>
    </xf>
    <xf numFmtId="38" fontId="31" fillId="0" borderId="1" xfId="2" applyFont="1" applyFill="1" applyBorder="1" applyAlignment="1" applyProtection="1">
      <alignment vertical="center" shrinkToFit="1"/>
    </xf>
    <xf numFmtId="38" fontId="31" fillId="0" borderId="21" xfId="2" applyFont="1" applyFill="1" applyBorder="1" applyAlignment="1" applyProtection="1">
      <alignment vertical="center" shrinkToFit="1"/>
    </xf>
    <xf numFmtId="38" fontId="29" fillId="0" borderId="105" xfId="2" applyFont="1" applyFill="1" applyBorder="1" applyAlignment="1" applyProtection="1">
      <alignment horizontal="center" vertical="center" textRotation="255" shrinkToFit="1"/>
    </xf>
    <xf numFmtId="38" fontId="44" fillId="0" borderId="19" xfId="2" applyFont="1" applyFill="1" applyBorder="1" applyAlignment="1" applyProtection="1">
      <alignment horizontal="right" vertical="center" shrinkToFit="1"/>
      <protection locked="0"/>
    </xf>
    <xf numFmtId="38" fontId="17" fillId="0" borderId="6" xfId="2" applyFont="1" applyFill="1" applyBorder="1" applyAlignment="1" applyProtection="1">
      <alignment horizontal="right" vertical="center" shrinkToFit="1"/>
    </xf>
    <xf numFmtId="38" fontId="17" fillId="0" borderId="1" xfId="2" applyFont="1" applyFill="1" applyBorder="1" applyAlignment="1" applyProtection="1">
      <alignment horizontal="right" vertical="center" shrinkToFit="1"/>
    </xf>
    <xf numFmtId="38" fontId="17" fillId="0" borderId="21" xfId="2" applyFont="1" applyFill="1" applyBorder="1" applyAlignment="1" applyProtection="1">
      <alignment horizontal="right" vertical="center" shrinkToFit="1"/>
    </xf>
    <xf numFmtId="38" fontId="17" fillId="0" borderId="19" xfId="2" applyFont="1" applyFill="1" applyBorder="1" applyAlignment="1" applyProtection="1">
      <alignment horizontal="left" vertical="center" shrinkToFit="1"/>
    </xf>
    <xf numFmtId="38" fontId="17" fillId="0" borderId="20" xfId="2" applyFont="1" applyFill="1" applyBorder="1" applyAlignment="1" applyProtection="1">
      <alignment horizontal="left" vertical="center" shrinkToFit="1"/>
    </xf>
    <xf numFmtId="38" fontId="17" fillId="0" borderId="18" xfId="2" applyFont="1" applyFill="1" applyBorder="1" applyAlignment="1" applyProtection="1">
      <alignment horizontal="left" vertical="center" shrinkToFit="1"/>
    </xf>
    <xf numFmtId="38" fontId="47" fillId="0" borderId="1" xfId="2" applyFont="1" applyFill="1" applyBorder="1" applyAlignment="1" applyProtection="1">
      <alignment horizontal="right" vertical="center" shrinkToFit="1"/>
    </xf>
    <xf numFmtId="38" fontId="47" fillId="0" borderId="44" xfId="2" applyFont="1" applyFill="1" applyBorder="1" applyAlignment="1" applyProtection="1">
      <alignment horizontal="right" vertical="center" shrinkToFit="1"/>
    </xf>
    <xf numFmtId="38" fontId="47" fillId="0" borderId="9" xfId="2" applyFont="1" applyFill="1" applyBorder="1" applyAlignment="1" applyProtection="1">
      <alignment horizontal="right" vertical="center" shrinkToFit="1"/>
    </xf>
    <xf numFmtId="38" fontId="44" fillId="0" borderId="43" xfId="2" applyFont="1" applyFill="1" applyBorder="1" applyAlignment="1" applyProtection="1">
      <alignment horizontal="right" vertical="center" shrinkToFit="1"/>
    </xf>
    <xf numFmtId="38" fontId="44" fillId="0" borderId="1" xfId="2" applyFont="1" applyFill="1" applyBorder="1" applyAlignment="1" applyProtection="1">
      <alignment horizontal="right" vertical="center" shrinkToFit="1"/>
    </xf>
    <xf numFmtId="38" fontId="44" fillId="0" borderId="1" xfId="2" applyFont="1" applyFill="1" applyBorder="1" applyAlignment="1" applyProtection="1">
      <alignment horizontal="right" vertical="center" shrinkToFit="1"/>
      <protection locked="0"/>
    </xf>
    <xf numFmtId="38" fontId="18" fillId="0" borderId="1" xfId="2" applyFont="1" applyFill="1" applyBorder="1" applyAlignment="1" applyProtection="1">
      <alignment horizontal="right" vertical="center" shrinkToFit="1"/>
    </xf>
    <xf numFmtId="38" fontId="18" fillId="0" borderId="21" xfId="2" applyFont="1" applyFill="1" applyBorder="1" applyAlignment="1" applyProtection="1">
      <alignment horizontal="right" vertical="center" shrinkToFit="1"/>
    </xf>
    <xf numFmtId="38" fontId="5" fillId="0" borderId="6" xfId="2" applyFont="1" applyFill="1" applyBorder="1" applyAlignment="1" applyProtection="1">
      <alignment horizontal="center" vertical="center" shrinkToFit="1"/>
    </xf>
    <xf numFmtId="38" fontId="5" fillId="0" borderId="1" xfId="2" applyFont="1" applyFill="1" applyBorder="1" applyAlignment="1" applyProtection="1">
      <alignment horizontal="center" vertical="center" shrinkToFit="1"/>
    </xf>
    <xf numFmtId="38" fontId="5" fillId="0" borderId="21" xfId="2" applyFont="1" applyFill="1" applyBorder="1" applyAlignment="1" applyProtection="1">
      <alignment horizontal="center" vertical="center" shrinkToFit="1"/>
    </xf>
    <xf numFmtId="38" fontId="8" fillId="0" borderId="3" xfId="2" applyFont="1" applyFill="1" applyBorder="1" applyAlignment="1" applyProtection="1">
      <alignment vertical="center" shrinkToFit="1"/>
    </xf>
    <xf numFmtId="38" fontId="29" fillId="0" borderId="14" xfId="2" applyFont="1" applyFill="1" applyBorder="1" applyAlignment="1" applyProtection="1">
      <alignment horizontal="center" vertical="center" textRotation="255" wrapText="1" shrinkToFit="1"/>
    </xf>
    <xf numFmtId="38" fontId="32" fillId="0" borderId="19" xfId="2" applyFont="1" applyFill="1" applyBorder="1" applyAlignment="1" applyProtection="1">
      <alignment horizontal="right" vertical="center" shrinkToFit="1"/>
    </xf>
    <xf numFmtId="38" fontId="32" fillId="0" borderId="20" xfId="2" applyFont="1" applyFill="1" applyBorder="1" applyAlignment="1" applyProtection="1">
      <alignment horizontal="right" vertical="center" shrinkToFit="1"/>
    </xf>
    <xf numFmtId="38" fontId="5" fillId="0" borderId="18" xfId="2" applyFont="1" applyFill="1" applyBorder="1" applyAlignment="1" applyProtection="1">
      <alignment vertical="center" shrinkToFit="1"/>
    </xf>
    <xf numFmtId="38" fontId="5" fillId="0" borderId="19" xfId="2" applyFont="1" applyFill="1" applyBorder="1" applyAlignment="1" applyProtection="1">
      <alignment vertical="center" shrinkToFit="1"/>
    </xf>
    <xf numFmtId="38" fontId="5" fillId="0" borderId="20" xfId="2" applyFont="1" applyFill="1" applyBorder="1" applyAlignment="1" applyProtection="1">
      <alignment vertical="center" shrinkToFit="1"/>
    </xf>
    <xf numFmtId="38" fontId="29" fillId="0" borderId="21" xfId="2" applyFont="1" applyFill="1" applyBorder="1" applyAlignment="1" applyProtection="1">
      <alignment horizontal="center" vertical="center" shrinkToFit="1"/>
    </xf>
    <xf numFmtId="182" fontId="29" fillId="9" borderId="109" xfId="2" applyNumberFormat="1" applyFont="1" applyFill="1" applyBorder="1" applyAlignment="1" applyProtection="1">
      <alignment horizontal="center" vertical="center" shrinkToFit="1"/>
    </xf>
    <xf numFmtId="182" fontId="29" fillId="9" borderId="47" xfId="2" applyNumberFormat="1" applyFont="1" applyFill="1" applyBorder="1" applyAlignment="1" applyProtection="1">
      <alignment horizontal="center" vertical="center" shrinkToFit="1"/>
    </xf>
    <xf numFmtId="182" fontId="29" fillId="9" borderId="53" xfId="2" applyNumberFormat="1" applyFont="1" applyFill="1" applyBorder="1" applyAlignment="1" applyProtection="1">
      <alignment horizontal="center" vertical="center" shrinkToFit="1"/>
    </xf>
    <xf numFmtId="178" fontId="29" fillId="9" borderId="109" xfId="2" applyNumberFormat="1" applyFont="1" applyFill="1" applyBorder="1" applyAlignment="1" applyProtection="1">
      <alignment horizontal="center" vertical="center" shrinkToFit="1"/>
    </xf>
    <xf numFmtId="178" fontId="29" fillId="9" borderId="95" xfId="2" applyNumberFormat="1" applyFont="1" applyFill="1" applyBorder="1" applyAlignment="1" applyProtection="1">
      <alignment horizontal="center" vertical="center" shrinkToFit="1"/>
    </xf>
    <xf numFmtId="178" fontId="29" fillId="9" borderId="47" xfId="2" applyNumberFormat="1" applyFont="1" applyFill="1" applyBorder="1" applyAlignment="1" applyProtection="1">
      <alignment horizontal="center" vertical="center" shrinkToFit="1"/>
    </xf>
    <xf numFmtId="178" fontId="29" fillId="9" borderId="97" xfId="2" applyNumberFormat="1" applyFont="1" applyFill="1" applyBorder="1" applyAlignment="1" applyProtection="1">
      <alignment horizontal="center" vertical="center" shrinkToFit="1"/>
    </xf>
    <xf numFmtId="178" fontId="29" fillId="9" borderId="53" xfId="2" applyNumberFormat="1" applyFont="1" applyFill="1" applyBorder="1" applyAlignment="1" applyProtection="1">
      <alignment horizontal="center" vertical="center" shrinkToFit="1"/>
    </xf>
    <xf numFmtId="177" fontId="29" fillId="9" borderId="16" xfId="2" applyNumberFormat="1" applyFont="1" applyFill="1" applyBorder="1" applyAlignment="1" applyProtection="1">
      <alignment horizontal="center" vertical="center" shrinkToFit="1"/>
    </xf>
    <xf numFmtId="38" fontId="29" fillId="0" borderId="6" xfId="2" applyFont="1" applyFill="1" applyBorder="1" applyAlignment="1" applyProtection="1">
      <alignment horizontal="center" vertical="center" shrinkToFit="1"/>
    </xf>
    <xf numFmtId="38" fontId="43" fillId="0" borderId="60" xfId="2" applyFont="1" applyFill="1" applyBorder="1" applyAlignment="1" applyProtection="1">
      <alignment horizontal="right" vertical="center" shrinkToFit="1"/>
    </xf>
    <xf numFmtId="38" fontId="43" fillId="0" borderId="30" xfId="2" applyFont="1" applyFill="1" applyBorder="1" applyAlignment="1" applyProtection="1">
      <alignment horizontal="right" vertical="center" shrinkToFit="1"/>
    </xf>
    <xf numFmtId="38" fontId="18" fillId="0" borderId="9" xfId="2" applyFont="1" applyFill="1" applyBorder="1" applyAlignment="1" applyProtection="1">
      <alignment horizontal="right" vertical="center" shrinkToFit="1"/>
    </xf>
    <xf numFmtId="38" fontId="18" fillId="0" borderId="22" xfId="2" applyFont="1" applyFill="1" applyBorder="1" applyAlignment="1" applyProtection="1">
      <alignment horizontal="right" vertical="center" shrinkToFit="1"/>
    </xf>
    <xf numFmtId="38" fontId="27" fillId="0" borderId="9" xfId="2" applyFont="1" applyFill="1" applyBorder="1" applyAlignment="1" applyProtection="1">
      <alignment horizontal="right" vertical="center" shrinkToFit="1"/>
    </xf>
    <xf numFmtId="38" fontId="27" fillId="0" borderId="22" xfId="2" applyFont="1" applyFill="1" applyBorder="1" applyAlignment="1" applyProtection="1">
      <alignment horizontal="right" vertical="center" shrinkToFit="1"/>
    </xf>
    <xf numFmtId="38" fontId="18" fillId="0" borderId="107" xfId="2" applyFont="1" applyFill="1" applyBorder="1" applyAlignment="1" applyProtection="1">
      <alignment horizontal="right" vertical="center" shrinkToFit="1"/>
    </xf>
    <xf numFmtId="38" fontId="18" fillId="0" borderId="30" xfId="2" applyFont="1" applyFill="1" applyBorder="1" applyAlignment="1" applyProtection="1">
      <alignment horizontal="right" vertical="center" shrinkToFit="1"/>
    </xf>
    <xf numFmtId="38" fontId="5" fillId="0" borderId="8" xfId="2" applyFont="1" applyFill="1" applyBorder="1" applyAlignment="1" applyProtection="1">
      <alignment horizontal="left" vertical="center" shrinkToFit="1"/>
    </xf>
    <xf numFmtId="38" fontId="5" fillId="0" borderId="9" xfId="2" applyFont="1" applyFill="1" applyBorder="1" applyAlignment="1" applyProtection="1">
      <alignment horizontal="left" vertical="center" shrinkToFit="1"/>
    </xf>
    <xf numFmtId="38" fontId="5" fillId="0" borderId="22" xfId="2" applyFont="1" applyFill="1" applyBorder="1" applyAlignment="1" applyProtection="1">
      <alignment horizontal="left" vertical="center" shrinkToFit="1"/>
    </xf>
    <xf numFmtId="38" fontId="43" fillId="0" borderId="104" xfId="2" applyFont="1" applyFill="1" applyBorder="1" applyAlignment="1" applyProtection="1">
      <alignment horizontal="right" vertical="center" shrinkToFit="1"/>
    </xf>
    <xf numFmtId="38" fontId="43" fillId="0" borderId="106" xfId="2" applyFont="1" applyFill="1" applyBorder="1" applyAlignment="1" applyProtection="1">
      <alignment horizontal="right" vertical="center" shrinkToFit="1"/>
    </xf>
    <xf numFmtId="38" fontId="43" fillId="0" borderId="13" xfId="2" applyFont="1" applyFill="1" applyBorder="1" applyAlignment="1" applyProtection="1">
      <alignment horizontal="center" vertical="center" shrinkToFit="1"/>
    </xf>
    <xf numFmtId="181" fontId="29" fillId="9" borderId="17" xfId="2" applyNumberFormat="1" applyFont="1" applyFill="1" applyBorder="1" applyAlignment="1" applyProtection="1">
      <alignment horizontal="center" vertical="center" shrinkToFit="1"/>
    </xf>
    <xf numFmtId="181" fontId="29" fillId="9" borderId="16" xfId="2" applyNumberFormat="1" applyFont="1" applyFill="1" applyBorder="1" applyAlignment="1" applyProtection="1">
      <alignment horizontal="center" vertical="center" shrinkToFit="1"/>
    </xf>
    <xf numFmtId="179" fontId="29" fillId="9" borderId="95" xfId="2" applyNumberFormat="1" applyFont="1" applyFill="1" applyBorder="1" applyAlignment="1" applyProtection="1">
      <alignment horizontal="center" vertical="center" shrinkToFit="1"/>
    </xf>
    <xf numFmtId="179" fontId="29" fillId="9" borderId="47" xfId="2" applyNumberFormat="1" applyFont="1" applyFill="1" applyBorder="1" applyAlignment="1" applyProtection="1">
      <alignment horizontal="center" vertical="center" shrinkToFit="1"/>
    </xf>
    <xf numFmtId="179" fontId="29" fillId="9" borderId="97" xfId="2" applyNumberFormat="1" applyFont="1" applyFill="1" applyBorder="1" applyAlignment="1" applyProtection="1">
      <alignment horizontal="center" vertical="center" shrinkToFit="1"/>
    </xf>
    <xf numFmtId="180" fontId="29" fillId="9" borderId="109" xfId="2" applyNumberFormat="1" applyFont="1" applyFill="1" applyBorder="1" applyAlignment="1" applyProtection="1">
      <alignment horizontal="center" vertical="center" shrinkToFit="1"/>
    </xf>
    <xf numFmtId="180" fontId="29" fillId="9" borderId="95" xfId="2" applyNumberFormat="1" applyFont="1" applyFill="1" applyBorder="1" applyAlignment="1" applyProtection="1">
      <alignment horizontal="center" vertical="center" shrinkToFit="1"/>
    </xf>
    <xf numFmtId="180" fontId="29" fillId="9" borderId="47" xfId="2" applyNumberFormat="1" applyFont="1" applyFill="1" applyBorder="1" applyAlignment="1" applyProtection="1">
      <alignment horizontal="center" vertical="center" shrinkToFit="1"/>
    </xf>
    <xf numFmtId="180" fontId="29" fillId="9" borderId="53" xfId="2" applyNumberFormat="1" applyFont="1" applyFill="1" applyBorder="1" applyAlignment="1" applyProtection="1">
      <alignment horizontal="center" vertical="center" shrinkToFit="1"/>
    </xf>
    <xf numFmtId="38" fontId="5" fillId="0" borderId="108" xfId="2" applyFont="1" applyFill="1" applyBorder="1" applyAlignment="1" applyProtection="1">
      <alignment horizontal="center" vertical="center" shrinkToFit="1"/>
    </xf>
    <xf numFmtId="38" fontId="5" fillId="0" borderId="107" xfId="2" applyFont="1" applyFill="1" applyBorder="1" applyAlignment="1" applyProtection="1">
      <alignment horizontal="center" vertical="center" shrinkToFit="1"/>
    </xf>
    <xf numFmtId="38" fontId="5" fillId="0" borderId="30" xfId="2" applyFont="1" applyFill="1" applyBorder="1" applyAlignment="1" applyProtection="1">
      <alignment horizontal="center" vertical="center" shrinkToFit="1"/>
    </xf>
    <xf numFmtId="38" fontId="43" fillId="0" borderId="43" xfId="2" applyFont="1" applyFill="1" applyBorder="1" applyAlignment="1" applyProtection="1">
      <alignment horizontal="left" vertical="center" shrinkToFit="1"/>
    </xf>
    <xf numFmtId="38" fontId="43" fillId="0" borderId="21" xfId="2" applyFont="1" applyFill="1" applyBorder="1" applyAlignment="1" applyProtection="1">
      <alignment horizontal="left" vertical="center" shrinkToFit="1"/>
    </xf>
    <xf numFmtId="38" fontId="43" fillId="0" borderId="60" xfId="2" applyFont="1" applyFill="1" applyBorder="1" applyAlignment="1" applyProtection="1">
      <alignment horizontal="center" vertical="center" shrinkToFit="1"/>
    </xf>
    <xf numFmtId="38" fontId="43" fillId="0" borderId="30" xfId="2" applyFont="1" applyFill="1" applyBorder="1" applyAlignment="1" applyProtection="1">
      <alignment horizontal="center" vertical="center" shrinkToFit="1"/>
    </xf>
    <xf numFmtId="38" fontId="43" fillId="0" borderId="44" xfId="2" applyFont="1" applyFill="1" applyBorder="1" applyAlignment="1" applyProtection="1">
      <alignment horizontal="center" vertical="center" shrinkToFit="1"/>
    </xf>
    <xf numFmtId="38" fontId="43" fillId="0" borderId="22" xfId="2" applyFont="1" applyFill="1" applyBorder="1" applyAlignment="1" applyProtection="1">
      <alignment horizontal="center" vertical="center" shrinkToFit="1"/>
    </xf>
    <xf numFmtId="38" fontId="43" fillId="0" borderId="104" xfId="2" applyFont="1" applyFill="1" applyBorder="1" applyAlignment="1" applyProtection="1">
      <alignment horizontal="left" vertical="center" shrinkToFit="1"/>
    </xf>
    <xf numFmtId="38" fontId="43" fillId="0" borderId="106" xfId="2" applyFont="1" applyFill="1" applyBorder="1" applyAlignment="1" applyProtection="1">
      <alignment horizontal="left" vertical="center" shrinkToFit="1"/>
    </xf>
    <xf numFmtId="38" fontId="5" fillId="0" borderId="15" xfId="2" applyFont="1" applyFill="1" applyBorder="1" applyAlignment="1" applyProtection="1">
      <alignment horizontal="center" vertical="center" shrinkToFit="1"/>
    </xf>
    <xf numFmtId="38" fontId="5" fillId="0" borderId="13" xfId="2" applyFont="1" applyFill="1" applyBorder="1" applyAlignment="1" applyProtection="1">
      <alignment horizontal="center" vertical="center" shrinkToFit="1"/>
    </xf>
    <xf numFmtId="38" fontId="5" fillId="0" borderId="34" xfId="2" applyFont="1" applyFill="1" applyBorder="1" applyAlignment="1" applyProtection="1">
      <alignment horizontal="left" vertical="center" shrinkToFit="1"/>
    </xf>
    <xf numFmtId="38" fontId="5" fillId="0" borderId="80" xfId="2" applyFont="1" applyFill="1" applyBorder="1" applyAlignment="1" applyProtection="1">
      <alignment horizontal="left" vertical="center" shrinkToFit="1"/>
    </xf>
    <xf numFmtId="38" fontId="5" fillId="0" borderId="106" xfId="2" applyFont="1" applyFill="1" applyBorder="1" applyAlignment="1" applyProtection="1">
      <alignment horizontal="left" vertical="center" shrinkToFit="1"/>
    </xf>
    <xf numFmtId="38" fontId="17" fillId="0" borderId="8" xfId="2" applyFont="1" applyFill="1" applyBorder="1" applyAlignment="1" applyProtection="1">
      <alignment horizontal="distributed" vertical="center" shrinkToFit="1"/>
    </xf>
    <xf numFmtId="38" fontId="17" fillId="0" borderId="9" xfId="2" applyFont="1" applyFill="1" applyBorder="1" applyAlignment="1" applyProtection="1">
      <alignment horizontal="distributed" vertical="center" shrinkToFit="1"/>
    </xf>
    <xf numFmtId="38" fontId="17" fillId="0" borderId="22" xfId="2" applyFont="1" applyFill="1" applyBorder="1" applyAlignment="1" applyProtection="1">
      <alignment horizontal="distributed" vertical="center" shrinkToFit="1"/>
    </xf>
    <xf numFmtId="38" fontId="27" fillId="0" borderId="80" xfId="2" applyFont="1" applyFill="1" applyBorder="1" applyAlignment="1" applyProtection="1">
      <alignment horizontal="right" vertical="center" shrinkToFit="1"/>
    </xf>
    <xf numFmtId="38" fontId="27" fillId="0" borderId="106" xfId="2" applyFont="1" applyFill="1" applyBorder="1" applyAlignment="1" applyProtection="1">
      <alignment horizontal="right" vertical="center" shrinkToFit="1"/>
    </xf>
    <xf numFmtId="38" fontId="27" fillId="0" borderId="6" xfId="2" applyFont="1" applyFill="1" applyBorder="1" applyAlignment="1" applyProtection="1">
      <alignment horizontal="right" vertical="center" shrinkToFit="1"/>
    </xf>
    <xf numFmtId="38" fontId="43" fillId="0" borderId="52" xfId="2" applyFont="1" applyFill="1" applyBorder="1" applyAlignment="1" applyProtection="1">
      <alignment horizontal="left" vertical="center" shrinkToFit="1"/>
    </xf>
    <xf numFmtId="38" fontId="43" fillId="0" borderId="20" xfId="2" applyFont="1" applyFill="1" applyBorder="1" applyAlignment="1" applyProtection="1">
      <alignment horizontal="left" vertical="center" shrinkToFit="1"/>
    </xf>
    <xf numFmtId="38" fontId="43" fillId="0" borderId="44" xfId="2" applyFont="1" applyFill="1" applyBorder="1" applyAlignment="1" applyProtection="1">
      <alignment horizontal="left" vertical="center" shrinkToFit="1"/>
    </xf>
    <xf numFmtId="38" fontId="43" fillId="0" borderId="22" xfId="2" applyFont="1" applyFill="1" applyBorder="1" applyAlignment="1" applyProtection="1">
      <alignment horizontal="left" vertical="center" shrinkToFit="1"/>
    </xf>
    <xf numFmtId="38" fontId="43" fillId="0" borderId="98" xfId="2" applyFont="1" applyFill="1" applyBorder="1" applyAlignment="1" applyProtection="1">
      <alignment horizontal="left" vertical="center" shrinkToFit="1"/>
    </xf>
    <xf numFmtId="38" fontId="43" fillId="0" borderId="100" xfId="2" applyFont="1" applyFill="1" applyBorder="1" applyAlignment="1" applyProtection="1">
      <alignment horizontal="left" vertical="center" shrinkToFit="1"/>
    </xf>
  </cellXfs>
  <cellStyles count="6">
    <cellStyle name="ハイパーリンク" xfId="1" builtinId="8"/>
    <cellStyle name="桁区切り" xfId="2" builtinId="6"/>
    <cellStyle name="通貨" xfId="3" builtinId="7"/>
    <cellStyle name="標準" xfId="0" builtinId="0"/>
    <cellStyle name="標準_Ehime" xfId="4" xr:uid="{00000000-0005-0000-0000-000004000000}"/>
    <cellStyle name="標準_Kouchi" xfId="5" xr:uid="{00000000-0005-0000-0000-000005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FAFFE7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0</xdr:rowOff>
    </xdr:from>
    <xdr:to>
      <xdr:col>18</xdr:col>
      <xdr:colOff>0</xdr:colOff>
      <xdr:row>30</xdr:row>
      <xdr:rowOff>0</xdr:rowOff>
    </xdr:to>
    <xdr:sp macro="" textlink="">
      <xdr:nvSpPr>
        <xdr:cNvPr id="13594" name="AutoShape 2">
          <a:extLst>
            <a:ext uri="{FF2B5EF4-FFF2-40B4-BE49-F238E27FC236}">
              <a16:creationId xmlns:a16="http://schemas.microsoft.com/office/drawing/2014/main" id="{00000000-0008-0000-0000-00001A350000}"/>
            </a:ext>
          </a:extLst>
        </xdr:cNvPr>
        <xdr:cNvSpPr>
          <a:spLocks noChangeArrowheads="1"/>
        </xdr:cNvSpPr>
      </xdr:nvSpPr>
      <xdr:spPr bwMode="auto">
        <a:xfrm>
          <a:off x="0" y="1466850"/>
          <a:ext cx="13725525" cy="5438775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2</xdr:row>
      <xdr:rowOff>0</xdr:rowOff>
    </xdr:from>
    <xdr:to>
      <xdr:col>18</xdr:col>
      <xdr:colOff>0</xdr:colOff>
      <xdr:row>4</xdr:row>
      <xdr:rowOff>0</xdr:rowOff>
    </xdr:to>
    <xdr:sp macro="" textlink="">
      <xdr:nvSpPr>
        <xdr:cNvPr id="13595" name="AutoShape 4">
          <a:extLst>
            <a:ext uri="{FF2B5EF4-FFF2-40B4-BE49-F238E27FC236}">
              <a16:creationId xmlns:a16="http://schemas.microsoft.com/office/drawing/2014/main" id="{00000000-0008-0000-0000-00001B350000}"/>
            </a:ext>
          </a:extLst>
        </xdr:cNvPr>
        <xdr:cNvSpPr>
          <a:spLocks noChangeArrowheads="1"/>
        </xdr:cNvSpPr>
      </xdr:nvSpPr>
      <xdr:spPr bwMode="auto">
        <a:xfrm>
          <a:off x="0" y="342900"/>
          <a:ext cx="13725525" cy="590550"/>
        </a:xfrm>
        <a:prstGeom prst="roundRect">
          <a:avLst>
            <a:gd name="adj" fmla="val 16667"/>
          </a:avLst>
        </a:prstGeom>
        <a:noFill/>
        <a:ln w="28575">
          <a:solidFill>
            <a:srgbClr val="008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34</xdr:row>
      <xdr:rowOff>0</xdr:rowOff>
    </xdr:from>
    <xdr:to>
      <xdr:col>18</xdr:col>
      <xdr:colOff>0</xdr:colOff>
      <xdr:row>39</xdr:row>
      <xdr:rowOff>0</xdr:rowOff>
    </xdr:to>
    <xdr:sp macro="" textlink="">
      <xdr:nvSpPr>
        <xdr:cNvPr id="13596" name="AutoShape 5">
          <a:extLst>
            <a:ext uri="{FF2B5EF4-FFF2-40B4-BE49-F238E27FC236}">
              <a16:creationId xmlns:a16="http://schemas.microsoft.com/office/drawing/2014/main" id="{00000000-0008-0000-0000-00001C350000}"/>
            </a:ext>
          </a:extLst>
        </xdr:cNvPr>
        <xdr:cNvSpPr>
          <a:spLocks noChangeArrowheads="1"/>
        </xdr:cNvSpPr>
      </xdr:nvSpPr>
      <xdr:spPr bwMode="auto">
        <a:xfrm>
          <a:off x="0" y="7258050"/>
          <a:ext cx="13725525" cy="196215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15</xdr:row>
      <xdr:rowOff>123825</xdr:rowOff>
    </xdr:from>
    <xdr:to>
      <xdr:col>0</xdr:col>
      <xdr:colOff>104775</xdr:colOff>
      <xdr:row>16</xdr:row>
      <xdr:rowOff>114300</xdr:rowOff>
    </xdr:to>
    <xdr:sp macro="" textlink="">
      <xdr:nvSpPr>
        <xdr:cNvPr id="2412" name="Text Box 1">
          <a:extLst>
            <a:ext uri="{FF2B5EF4-FFF2-40B4-BE49-F238E27FC236}">
              <a16:creationId xmlns:a16="http://schemas.microsoft.com/office/drawing/2014/main" id="{00000000-0008-0000-0100-00006C090000}"/>
            </a:ext>
          </a:extLst>
        </xdr:cNvPr>
        <xdr:cNvSpPr txBox="1">
          <a:spLocks noChangeArrowheads="1"/>
        </xdr:cNvSpPr>
      </xdr:nvSpPr>
      <xdr:spPr bwMode="auto">
        <a:xfrm>
          <a:off x="0" y="4029075"/>
          <a:ext cx="1047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24</xdr:col>
      <xdr:colOff>9525</xdr:colOff>
      <xdr:row>41</xdr:row>
      <xdr:rowOff>0</xdr:rowOff>
    </xdr:to>
    <xdr:sp macro="" textlink="">
      <xdr:nvSpPr>
        <xdr:cNvPr id="2413" name="AutoShape 32">
          <a:extLst>
            <a:ext uri="{FF2B5EF4-FFF2-40B4-BE49-F238E27FC236}">
              <a16:creationId xmlns:a16="http://schemas.microsoft.com/office/drawing/2014/main" id="{00000000-0008-0000-0100-00006D090000}"/>
            </a:ext>
          </a:extLst>
        </xdr:cNvPr>
        <xdr:cNvSpPr>
          <a:spLocks noChangeArrowheads="1"/>
        </xdr:cNvSpPr>
      </xdr:nvSpPr>
      <xdr:spPr bwMode="auto">
        <a:xfrm>
          <a:off x="0" y="828675"/>
          <a:ext cx="15878175" cy="9572625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24</xdr:col>
      <xdr:colOff>0</xdr:colOff>
      <xdr:row>2</xdr:row>
      <xdr:rowOff>0</xdr:rowOff>
    </xdr:to>
    <xdr:sp macro="" textlink="">
      <xdr:nvSpPr>
        <xdr:cNvPr id="2414" name="AutoShape 33">
          <a:extLst>
            <a:ext uri="{FF2B5EF4-FFF2-40B4-BE49-F238E27FC236}">
              <a16:creationId xmlns:a16="http://schemas.microsoft.com/office/drawing/2014/main" id="{00000000-0008-0000-0100-00006E09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868650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19050</xdr:colOff>
      <xdr:row>3</xdr:row>
      <xdr:rowOff>38100</xdr:rowOff>
    </xdr:from>
    <xdr:to>
      <xdr:col>24</xdr:col>
      <xdr:colOff>361950</xdr:colOff>
      <xdr:row>7</xdr:row>
      <xdr:rowOff>114300</xdr:rowOff>
    </xdr:to>
    <xdr:sp macro="" textlink="">
      <xdr:nvSpPr>
        <xdr:cNvPr id="2082" name="AutoShape 34">
          <a:extLst>
            <a:ext uri="{FF2B5EF4-FFF2-40B4-BE49-F238E27FC236}">
              <a16:creationId xmlns:a16="http://schemas.microsoft.com/office/drawing/2014/main" id="{00000000-0008-0000-0100-000022080000}"/>
            </a:ext>
          </a:extLst>
        </xdr:cNvPr>
        <xdr:cNvSpPr>
          <a:spLocks noChangeArrowheads="1"/>
        </xdr:cNvSpPr>
      </xdr:nvSpPr>
      <xdr:spPr bwMode="auto">
        <a:xfrm>
          <a:off x="11849100" y="733425"/>
          <a:ext cx="342900" cy="11715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600" b="1" i="0" strike="noStrike">
              <a:solidFill>
                <a:srgbClr val="3366FF"/>
              </a:solidFill>
              <a:latin typeface="ＭＳ Ｐ明朝"/>
              <a:ea typeface="ＭＳ Ｐ明朝"/>
            </a:rPr>
            <a:t>高知市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25</xdr:col>
      <xdr:colOff>9525</xdr:colOff>
      <xdr:row>42</xdr:row>
      <xdr:rowOff>9525</xdr:rowOff>
    </xdr:to>
    <xdr:sp macro="" textlink="">
      <xdr:nvSpPr>
        <xdr:cNvPr id="5411" name="AutoShape 40">
          <a:extLst>
            <a:ext uri="{FF2B5EF4-FFF2-40B4-BE49-F238E27FC236}">
              <a16:creationId xmlns:a16="http://schemas.microsoft.com/office/drawing/2014/main" id="{00000000-0008-0000-0200-000023150000}"/>
            </a:ext>
          </a:extLst>
        </xdr:cNvPr>
        <xdr:cNvSpPr>
          <a:spLocks noChangeArrowheads="1"/>
        </xdr:cNvSpPr>
      </xdr:nvSpPr>
      <xdr:spPr bwMode="auto">
        <a:xfrm>
          <a:off x="0" y="809625"/>
          <a:ext cx="15897225" cy="996315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9525</xdr:colOff>
      <xdr:row>9</xdr:row>
      <xdr:rowOff>19050</xdr:rowOff>
    </xdr:from>
    <xdr:to>
      <xdr:col>25</xdr:col>
      <xdr:colOff>352425</xdr:colOff>
      <xdr:row>13</xdr:row>
      <xdr:rowOff>189034</xdr:rowOff>
    </xdr:to>
    <xdr:sp macro="" textlink="">
      <xdr:nvSpPr>
        <xdr:cNvPr id="5161" name="AutoShape 41">
          <a:extLst>
            <a:ext uri="{FF2B5EF4-FFF2-40B4-BE49-F238E27FC236}">
              <a16:creationId xmlns:a16="http://schemas.microsoft.com/office/drawing/2014/main" id="{00000000-0008-0000-0200-000029140000}"/>
            </a:ext>
          </a:extLst>
        </xdr:cNvPr>
        <xdr:cNvSpPr>
          <a:spLocks noChangeArrowheads="1"/>
        </xdr:cNvSpPr>
      </xdr:nvSpPr>
      <xdr:spPr bwMode="auto">
        <a:xfrm>
          <a:off x="11658600" y="1943100"/>
          <a:ext cx="342900" cy="11715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600" b="1" i="0" strike="noStrike">
              <a:solidFill>
                <a:srgbClr val="3366FF"/>
              </a:solidFill>
              <a:latin typeface="ＭＳ Ｐ明朝"/>
              <a:ea typeface="ＭＳ Ｐ明朝"/>
            </a:rPr>
            <a:t>高知②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25</xdr:col>
      <xdr:colOff>0</xdr:colOff>
      <xdr:row>2</xdr:row>
      <xdr:rowOff>0</xdr:rowOff>
    </xdr:to>
    <xdr:sp macro="" textlink="">
      <xdr:nvSpPr>
        <xdr:cNvPr id="5413" name="AutoShape 42">
          <a:extLst>
            <a:ext uri="{FF2B5EF4-FFF2-40B4-BE49-F238E27FC236}">
              <a16:creationId xmlns:a16="http://schemas.microsoft.com/office/drawing/2014/main" id="{00000000-0008-0000-0200-00002515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887700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25</xdr:col>
      <xdr:colOff>0</xdr:colOff>
      <xdr:row>39</xdr:row>
      <xdr:rowOff>0</xdr:rowOff>
    </xdr:to>
    <xdr:sp macro="" textlink="">
      <xdr:nvSpPr>
        <xdr:cNvPr id="10495" name="AutoShape 5">
          <a:extLst>
            <a:ext uri="{FF2B5EF4-FFF2-40B4-BE49-F238E27FC236}">
              <a16:creationId xmlns:a16="http://schemas.microsoft.com/office/drawing/2014/main" id="{00000000-0008-0000-0300-0000FF280000}"/>
            </a:ext>
          </a:extLst>
        </xdr:cNvPr>
        <xdr:cNvSpPr>
          <a:spLocks noChangeArrowheads="1"/>
        </xdr:cNvSpPr>
      </xdr:nvSpPr>
      <xdr:spPr bwMode="auto">
        <a:xfrm>
          <a:off x="0" y="809625"/>
          <a:ext cx="15887700" cy="10163175"/>
        </a:xfrm>
        <a:prstGeom prst="roundRect">
          <a:avLst>
            <a:gd name="adj" fmla="val 880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9525</xdr:colOff>
      <xdr:row>15</xdr:row>
      <xdr:rowOff>19050</xdr:rowOff>
    </xdr:from>
    <xdr:to>
      <xdr:col>25</xdr:col>
      <xdr:colOff>342900</xdr:colOff>
      <xdr:row>20</xdr:row>
      <xdr:rowOff>38100</xdr:rowOff>
    </xdr:to>
    <xdr:sp macro="" textlink="">
      <xdr:nvSpPr>
        <xdr:cNvPr id="10246" name="AutoShape 6">
          <a:extLst>
            <a:ext uri="{FF2B5EF4-FFF2-40B4-BE49-F238E27FC236}">
              <a16:creationId xmlns:a16="http://schemas.microsoft.com/office/drawing/2014/main" id="{00000000-0008-0000-0300-000006280000}"/>
            </a:ext>
          </a:extLst>
        </xdr:cNvPr>
        <xdr:cNvSpPr>
          <a:spLocks noChangeArrowheads="1"/>
        </xdr:cNvSpPr>
      </xdr:nvSpPr>
      <xdr:spPr bwMode="auto">
        <a:xfrm>
          <a:off x="11658600" y="3143250"/>
          <a:ext cx="342900" cy="11715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600" b="1" i="0" strike="noStrike">
              <a:solidFill>
                <a:srgbClr val="3366FF"/>
              </a:solidFill>
              <a:latin typeface="ＭＳ Ｐ明朝"/>
              <a:ea typeface="ＭＳ Ｐ明朝"/>
            </a:rPr>
            <a:t>高知③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25</xdr:col>
      <xdr:colOff>0</xdr:colOff>
      <xdr:row>2</xdr:row>
      <xdr:rowOff>0</xdr:rowOff>
    </xdr:to>
    <xdr:sp macro="" textlink="">
      <xdr:nvSpPr>
        <xdr:cNvPr id="10497" name="AutoShape 42">
          <a:extLst>
            <a:ext uri="{FF2B5EF4-FFF2-40B4-BE49-F238E27FC236}">
              <a16:creationId xmlns:a16="http://schemas.microsoft.com/office/drawing/2014/main" id="{00000000-0008-0000-0300-00000129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887700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25</xdr:col>
      <xdr:colOff>0</xdr:colOff>
      <xdr:row>44</xdr:row>
      <xdr:rowOff>0</xdr:rowOff>
    </xdr:to>
    <xdr:sp macro="" textlink="">
      <xdr:nvSpPr>
        <xdr:cNvPr id="8451" name="AutoShape 9">
          <a:extLst>
            <a:ext uri="{FF2B5EF4-FFF2-40B4-BE49-F238E27FC236}">
              <a16:creationId xmlns:a16="http://schemas.microsoft.com/office/drawing/2014/main" id="{00000000-0008-0000-0400-000003210000}"/>
            </a:ext>
          </a:extLst>
        </xdr:cNvPr>
        <xdr:cNvSpPr>
          <a:spLocks noChangeArrowheads="1"/>
        </xdr:cNvSpPr>
      </xdr:nvSpPr>
      <xdr:spPr bwMode="auto">
        <a:xfrm>
          <a:off x="0" y="809625"/>
          <a:ext cx="15859125" cy="9906000"/>
        </a:xfrm>
        <a:prstGeom prst="roundRect">
          <a:avLst>
            <a:gd name="adj" fmla="val 1014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25</xdr:col>
      <xdr:colOff>9525</xdr:colOff>
      <xdr:row>22</xdr:row>
      <xdr:rowOff>0</xdr:rowOff>
    </xdr:from>
    <xdr:to>
      <xdr:col>25</xdr:col>
      <xdr:colOff>352425</xdr:colOff>
      <xdr:row>25</xdr:row>
      <xdr:rowOff>142414</xdr:rowOff>
    </xdr:to>
    <xdr:sp macro="" textlink="">
      <xdr:nvSpPr>
        <xdr:cNvPr id="8203" name="AutoShape 11">
          <a:extLst>
            <a:ext uri="{FF2B5EF4-FFF2-40B4-BE49-F238E27FC236}">
              <a16:creationId xmlns:a16="http://schemas.microsoft.com/office/drawing/2014/main" id="{00000000-0008-0000-0400-00000B200000}"/>
            </a:ext>
          </a:extLst>
        </xdr:cNvPr>
        <xdr:cNvSpPr>
          <a:spLocks noChangeArrowheads="1"/>
        </xdr:cNvSpPr>
      </xdr:nvSpPr>
      <xdr:spPr bwMode="auto">
        <a:xfrm>
          <a:off x="11658600" y="4343400"/>
          <a:ext cx="342900" cy="11715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600" b="1" i="0" strike="noStrike">
              <a:solidFill>
                <a:srgbClr val="3366FF"/>
              </a:solidFill>
              <a:latin typeface="ＭＳ Ｐ明朝"/>
              <a:ea typeface="ＭＳ Ｐ明朝"/>
            </a:rPr>
            <a:t>高知④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25</xdr:col>
      <xdr:colOff>0</xdr:colOff>
      <xdr:row>2</xdr:row>
      <xdr:rowOff>0</xdr:rowOff>
    </xdr:to>
    <xdr:sp macro="" textlink="">
      <xdr:nvSpPr>
        <xdr:cNvPr id="8453" name="AutoShape 42">
          <a:extLst>
            <a:ext uri="{FF2B5EF4-FFF2-40B4-BE49-F238E27FC236}">
              <a16:creationId xmlns:a16="http://schemas.microsoft.com/office/drawing/2014/main" id="{00000000-0008-0000-0400-00000521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859125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24</xdr:col>
      <xdr:colOff>0</xdr:colOff>
      <xdr:row>42</xdr:row>
      <xdr:rowOff>0</xdr:rowOff>
    </xdr:to>
    <xdr:sp macro="" textlink="">
      <xdr:nvSpPr>
        <xdr:cNvPr id="9481" name="AutoShape 16">
          <a:extLst>
            <a:ext uri="{FF2B5EF4-FFF2-40B4-BE49-F238E27FC236}">
              <a16:creationId xmlns:a16="http://schemas.microsoft.com/office/drawing/2014/main" id="{00000000-0008-0000-0500-000009250000}"/>
            </a:ext>
          </a:extLst>
        </xdr:cNvPr>
        <xdr:cNvSpPr>
          <a:spLocks noChangeArrowheads="1"/>
        </xdr:cNvSpPr>
      </xdr:nvSpPr>
      <xdr:spPr bwMode="auto">
        <a:xfrm>
          <a:off x="0" y="809625"/>
          <a:ext cx="15849600" cy="10467975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9525</xdr:colOff>
      <xdr:row>28</xdr:row>
      <xdr:rowOff>19050</xdr:rowOff>
    </xdr:from>
    <xdr:to>
      <xdr:col>24</xdr:col>
      <xdr:colOff>352425</xdr:colOff>
      <xdr:row>33</xdr:row>
      <xdr:rowOff>47625</xdr:rowOff>
    </xdr:to>
    <xdr:sp macro="" textlink="">
      <xdr:nvSpPr>
        <xdr:cNvPr id="9233" name="AutoShape 17">
          <a:extLst>
            <a:ext uri="{FF2B5EF4-FFF2-40B4-BE49-F238E27FC236}">
              <a16:creationId xmlns:a16="http://schemas.microsoft.com/office/drawing/2014/main" id="{00000000-0008-0000-0500-000011240000}"/>
            </a:ext>
          </a:extLst>
        </xdr:cNvPr>
        <xdr:cNvSpPr>
          <a:spLocks noChangeArrowheads="1"/>
        </xdr:cNvSpPr>
      </xdr:nvSpPr>
      <xdr:spPr bwMode="auto">
        <a:xfrm>
          <a:off x="11658600" y="5543550"/>
          <a:ext cx="342900" cy="11715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600" b="1" i="0" strike="noStrike">
              <a:solidFill>
                <a:srgbClr val="3366FF"/>
              </a:solidFill>
              <a:latin typeface="ＭＳ Ｐ明朝"/>
              <a:ea typeface="ＭＳ Ｐ明朝"/>
            </a:rPr>
            <a:t>高知⑤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24</xdr:col>
      <xdr:colOff>0</xdr:colOff>
      <xdr:row>2</xdr:row>
      <xdr:rowOff>0</xdr:rowOff>
    </xdr:to>
    <xdr:sp macro="" textlink="">
      <xdr:nvSpPr>
        <xdr:cNvPr id="9483" name="AutoShape 42">
          <a:extLst>
            <a:ext uri="{FF2B5EF4-FFF2-40B4-BE49-F238E27FC236}">
              <a16:creationId xmlns:a16="http://schemas.microsoft.com/office/drawing/2014/main" id="{00000000-0008-0000-0500-00000B25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849600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indexed="43"/>
    <pageSetUpPr fitToPage="1"/>
  </sheetPr>
  <dimension ref="A1:S40"/>
  <sheetViews>
    <sheetView showZeros="0" tabSelected="1" zoomScale="72" zoomScaleNormal="72" zoomScaleSheetLayoutView="100" workbookViewId="0">
      <selection activeCell="K4" sqref="K4:M4"/>
    </sheetView>
  </sheetViews>
  <sheetFormatPr defaultRowHeight="13.5" x14ac:dyDescent="0.15"/>
  <cols>
    <col min="1" max="1" width="20.625" style="8" customWidth="1"/>
    <col min="2" max="2" width="10.625" style="8" customWidth="1"/>
    <col min="3" max="3" width="12.25" style="8" customWidth="1"/>
    <col min="4" max="4" width="10.625" style="8" customWidth="1"/>
    <col min="5" max="7" width="10.625" style="8" hidden="1" customWidth="1"/>
    <col min="8" max="8" width="12.25" style="8" customWidth="1"/>
    <col min="9" max="9" width="10.625" style="8" customWidth="1"/>
    <col min="10" max="10" width="12.25" style="8" customWidth="1"/>
    <col min="11" max="11" width="10.625" style="8" customWidth="1"/>
    <col min="12" max="12" width="12.25" style="8" customWidth="1"/>
    <col min="13" max="13" width="10.625" style="8" customWidth="1"/>
    <col min="14" max="14" width="12.25" style="8" customWidth="1"/>
    <col min="15" max="15" width="10.625" style="8" customWidth="1"/>
    <col min="16" max="16" width="12.25" style="8" customWidth="1"/>
    <col min="17" max="17" width="10.625" style="8" customWidth="1"/>
    <col min="18" max="18" width="11.625" style="8" customWidth="1"/>
    <col min="19" max="16384" width="9" style="8"/>
  </cols>
  <sheetData>
    <row r="1" spans="1:19" ht="15.75" customHeight="1" x14ac:dyDescent="0.15">
      <c r="B1" s="5"/>
    </row>
    <row r="2" spans="1:19" ht="11.25" customHeight="1" x14ac:dyDescent="0.15"/>
    <row r="3" spans="1:19" s="29" customFormat="1" ht="22.5" customHeight="1" x14ac:dyDescent="0.15">
      <c r="A3" s="303" t="s">
        <v>13</v>
      </c>
      <c r="B3" s="384" t="s">
        <v>14</v>
      </c>
      <c r="C3" s="384"/>
      <c r="D3" s="397" t="s">
        <v>229</v>
      </c>
      <c r="E3" s="398"/>
      <c r="F3" s="398"/>
      <c r="G3" s="398"/>
      <c r="H3" s="399"/>
      <c r="I3" s="384" t="s">
        <v>117</v>
      </c>
      <c r="J3" s="384"/>
      <c r="K3" s="368" t="s">
        <v>15</v>
      </c>
      <c r="L3" s="368"/>
      <c r="M3" s="368"/>
      <c r="N3" s="368" t="s">
        <v>16</v>
      </c>
      <c r="O3" s="368"/>
      <c r="P3" s="368"/>
      <c r="Q3" s="384" t="s">
        <v>17</v>
      </c>
      <c r="R3" s="385"/>
    </row>
    <row r="4" spans="1:19" s="4" customFormat="1" ht="24" customHeight="1" x14ac:dyDescent="0.15">
      <c r="A4" s="351"/>
      <c r="B4" s="406">
        <f>IF(サイズ2="","",R30)</f>
        <v>0</v>
      </c>
      <c r="C4" s="406"/>
      <c r="D4" s="407" t="str">
        <f>IF(サイズ2="-","-",Q33)</f>
        <v>-</v>
      </c>
      <c r="E4" s="407"/>
      <c r="F4" s="407"/>
      <c r="G4" s="407"/>
      <c r="H4" s="407"/>
      <c r="I4" s="386" t="s">
        <v>226</v>
      </c>
      <c r="J4" s="386"/>
      <c r="K4" s="369"/>
      <c r="L4" s="369"/>
      <c r="M4" s="369"/>
      <c r="N4" s="369"/>
      <c r="O4" s="369"/>
      <c r="P4" s="369"/>
      <c r="Q4" s="386"/>
      <c r="R4" s="387"/>
    </row>
    <row r="5" spans="1:19" s="3" customFormat="1" ht="16.5" customHeight="1" x14ac:dyDescent="0.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19" s="3" customFormat="1" ht="24" customHeight="1" x14ac:dyDescent="0.2">
      <c r="A6" s="359" t="s">
        <v>71</v>
      </c>
      <c r="B6" s="408" t="s">
        <v>299</v>
      </c>
      <c r="C6" s="408"/>
      <c r="D6" s="5"/>
      <c r="E6" s="5"/>
      <c r="F6" s="5"/>
      <c r="G6" s="5"/>
      <c r="H6" s="5"/>
      <c r="I6" s="5"/>
      <c r="K6" s="5"/>
      <c r="L6" s="5"/>
      <c r="M6" s="5"/>
      <c r="N6" s="5"/>
      <c r="O6" s="5"/>
      <c r="P6" s="5"/>
      <c r="Q6" s="5"/>
      <c r="R6" s="5"/>
    </row>
    <row r="7" spans="1:19" s="3" customFormat="1" ht="1.5" customHeight="1" x14ac:dyDescent="0.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19" s="29" customFormat="1" ht="24" customHeight="1" x14ac:dyDescent="0.15">
      <c r="A8" s="401" t="s">
        <v>86</v>
      </c>
      <c r="B8" s="374" t="s">
        <v>28</v>
      </c>
      <c r="C8" s="380"/>
      <c r="D8" s="403" t="s">
        <v>20</v>
      </c>
      <c r="E8" s="404"/>
      <c r="F8" s="404"/>
      <c r="G8" s="404"/>
      <c r="H8" s="405"/>
      <c r="I8" s="374" t="s">
        <v>21</v>
      </c>
      <c r="J8" s="380"/>
      <c r="K8" s="374" t="s">
        <v>22</v>
      </c>
      <c r="L8" s="380"/>
      <c r="M8" s="374" t="s">
        <v>23</v>
      </c>
      <c r="N8" s="380"/>
      <c r="O8" s="374" t="s">
        <v>24</v>
      </c>
      <c r="P8" s="380"/>
      <c r="Q8" s="374" t="s">
        <v>25</v>
      </c>
      <c r="R8" s="375"/>
      <c r="S8" s="306"/>
    </row>
    <row r="9" spans="1:19" s="29" customFormat="1" ht="24" customHeight="1" x14ac:dyDescent="0.15">
      <c r="A9" s="402"/>
      <c r="B9" s="30" t="s">
        <v>6</v>
      </c>
      <c r="C9" s="31" t="s">
        <v>7</v>
      </c>
      <c r="D9" s="32" t="s">
        <v>6</v>
      </c>
      <c r="E9" s="32"/>
      <c r="F9" s="32"/>
      <c r="G9" s="30"/>
      <c r="H9" s="31" t="s">
        <v>7</v>
      </c>
      <c r="I9" s="30" t="s">
        <v>6</v>
      </c>
      <c r="J9" s="31" t="s">
        <v>7</v>
      </c>
      <c r="K9" s="30" t="s">
        <v>6</v>
      </c>
      <c r="L9" s="31" t="s">
        <v>7</v>
      </c>
      <c r="M9" s="30" t="s">
        <v>6</v>
      </c>
      <c r="N9" s="31" t="s">
        <v>7</v>
      </c>
      <c r="O9" s="30" t="s">
        <v>6</v>
      </c>
      <c r="P9" s="31" t="s">
        <v>7</v>
      </c>
      <c r="Q9" s="206" t="s">
        <v>8</v>
      </c>
      <c r="R9" s="305" t="s">
        <v>26</v>
      </c>
      <c r="S9" s="306"/>
    </row>
    <row r="10" spans="1:19" s="3" customFormat="1" ht="18.95" customHeight="1" x14ac:dyDescent="0.15">
      <c r="A10" s="33" t="s">
        <v>87</v>
      </c>
      <c r="B10" s="97">
        <f>高知市!F41</f>
        <v>55370</v>
      </c>
      <c r="C10" s="98">
        <f>高知市!G41</f>
        <v>0</v>
      </c>
      <c r="D10" s="99">
        <f>高知市!K41</f>
        <v>3370</v>
      </c>
      <c r="E10" s="99"/>
      <c r="F10" s="99"/>
      <c r="G10" s="99"/>
      <c r="H10" s="100">
        <f>高知市!L41</f>
        <v>0</v>
      </c>
      <c r="I10" s="99">
        <f>高知市!N41</f>
        <v>3130</v>
      </c>
      <c r="J10" s="100">
        <f>高知市!O41</f>
        <v>0</v>
      </c>
      <c r="K10" s="99">
        <f>高知市!Q41</f>
        <v>1610</v>
      </c>
      <c r="L10" s="100">
        <f>高知市!R41</f>
        <v>0</v>
      </c>
      <c r="M10" s="99">
        <f>高知市!T41</f>
        <v>800</v>
      </c>
      <c r="N10" s="100">
        <f>高知市!U41</f>
        <v>0</v>
      </c>
      <c r="O10" s="101">
        <f>高知市!W41</f>
        <v>3270</v>
      </c>
      <c r="P10" s="102">
        <f>高知市!X41</f>
        <v>0</v>
      </c>
      <c r="Q10" s="325">
        <f t="shared" ref="Q10:Q29" si="0">SUM(B10,D10,I10,K10,M10,O10)</f>
        <v>67550</v>
      </c>
      <c r="R10" s="103">
        <f t="shared" ref="R10:R32" si="1">IF(サイズ2="","",SUM(C10,H10,J10,L10,N10,P10))</f>
        <v>0</v>
      </c>
      <c r="S10" s="307"/>
    </row>
    <row r="11" spans="1:19" s="3" customFormat="1" ht="18.95" customHeight="1" x14ac:dyDescent="0.15">
      <c r="A11" s="33" t="s">
        <v>46</v>
      </c>
      <c r="B11" s="104">
        <f>高知２!C13</f>
        <v>8360</v>
      </c>
      <c r="C11" s="105">
        <f>高知２!D13</f>
        <v>0</v>
      </c>
      <c r="D11" s="104">
        <f>高知２!G13</f>
        <v>400</v>
      </c>
      <c r="E11" s="104"/>
      <c r="F11" s="104"/>
      <c r="G11" s="104"/>
      <c r="H11" s="105">
        <f>高知２!H13</f>
        <v>0</v>
      </c>
      <c r="I11" s="104">
        <f>高知２!M13</f>
        <v>400</v>
      </c>
      <c r="J11" s="105">
        <f>高知２!O13</f>
        <v>0</v>
      </c>
      <c r="K11" s="104">
        <f>高知２!Q13</f>
        <v>110</v>
      </c>
      <c r="L11" s="105">
        <f>高知２!R13</f>
        <v>0</v>
      </c>
      <c r="M11" s="104">
        <f>高知２!T13</f>
        <v>80</v>
      </c>
      <c r="N11" s="105">
        <f>高知２!V13</f>
        <v>0</v>
      </c>
      <c r="O11" s="106">
        <f>高知２!X13</f>
        <v>410</v>
      </c>
      <c r="P11" s="107">
        <f>高知２!Y13</f>
        <v>0</v>
      </c>
      <c r="Q11" s="326">
        <f t="shared" si="0"/>
        <v>9760</v>
      </c>
      <c r="R11" s="108">
        <f t="shared" si="1"/>
        <v>0</v>
      </c>
      <c r="S11" s="307"/>
    </row>
    <row r="12" spans="1:19" s="3" customFormat="1" ht="18.95" customHeight="1" x14ac:dyDescent="0.15">
      <c r="A12" s="33" t="s">
        <v>88</v>
      </c>
      <c r="B12" s="104">
        <f>高知２!C19</f>
        <v>6190</v>
      </c>
      <c r="C12" s="105">
        <f>高知２!D19</f>
        <v>0</v>
      </c>
      <c r="D12" s="104">
        <f>高知２!G19</f>
        <v>200</v>
      </c>
      <c r="E12" s="104"/>
      <c r="F12" s="104"/>
      <c r="G12" s="104"/>
      <c r="H12" s="105">
        <f>高知２!H19</f>
        <v>0</v>
      </c>
      <c r="I12" s="104">
        <f>高知２!M19</f>
        <v>150</v>
      </c>
      <c r="J12" s="105">
        <f>高知２!O19</f>
        <v>0</v>
      </c>
      <c r="K12" s="104">
        <f>高知２!Q19</f>
        <v>0</v>
      </c>
      <c r="L12" s="105">
        <f>高知２!R19</f>
        <v>0</v>
      </c>
      <c r="M12" s="104">
        <f>高知２!T19</f>
        <v>0</v>
      </c>
      <c r="N12" s="105">
        <f>高知２!V19</f>
        <v>0</v>
      </c>
      <c r="O12" s="106">
        <f>高知２!X19</f>
        <v>0</v>
      </c>
      <c r="P12" s="107">
        <f>高知２!Y19</f>
        <v>0</v>
      </c>
      <c r="Q12" s="326">
        <f t="shared" si="0"/>
        <v>6540</v>
      </c>
      <c r="R12" s="108">
        <f t="shared" si="1"/>
        <v>0</v>
      </c>
      <c r="S12" s="307"/>
    </row>
    <row r="13" spans="1:19" s="3" customFormat="1" ht="18.95" customHeight="1" x14ac:dyDescent="0.15">
      <c r="A13" s="33" t="s">
        <v>84</v>
      </c>
      <c r="B13" s="104">
        <f>高知２!C27</f>
        <v>5180</v>
      </c>
      <c r="C13" s="105">
        <f>高知２!D27</f>
        <v>0</v>
      </c>
      <c r="D13" s="104">
        <f>高知２!G27</f>
        <v>100</v>
      </c>
      <c r="E13" s="104"/>
      <c r="F13" s="104"/>
      <c r="G13" s="104"/>
      <c r="H13" s="105">
        <f>高知２!H27</f>
        <v>0</v>
      </c>
      <c r="I13" s="104">
        <f>高知２!M27</f>
        <v>450</v>
      </c>
      <c r="J13" s="105">
        <f>高知２!O27</f>
        <v>0</v>
      </c>
      <c r="K13" s="104">
        <f>高知２!Q27</f>
        <v>120</v>
      </c>
      <c r="L13" s="105">
        <f>高知２!R27</f>
        <v>0</v>
      </c>
      <c r="M13" s="104">
        <f>高知２!T27</f>
        <v>60</v>
      </c>
      <c r="N13" s="105">
        <f>高知２!V27</f>
        <v>0</v>
      </c>
      <c r="O13" s="106">
        <f>高知２!X27</f>
        <v>150</v>
      </c>
      <c r="P13" s="107">
        <f>高知２!Y27</f>
        <v>0</v>
      </c>
      <c r="Q13" s="326">
        <f t="shared" si="0"/>
        <v>6060</v>
      </c>
      <c r="R13" s="108">
        <f t="shared" si="1"/>
        <v>0</v>
      </c>
      <c r="S13" s="307"/>
    </row>
    <row r="14" spans="1:19" s="3" customFormat="1" ht="18.95" customHeight="1" x14ac:dyDescent="0.15">
      <c r="A14" s="33" t="s">
        <v>44</v>
      </c>
      <c r="B14" s="104">
        <f>高知２!C32</f>
        <v>1430</v>
      </c>
      <c r="C14" s="105">
        <f>高知２!D32</f>
        <v>0</v>
      </c>
      <c r="D14" s="104">
        <f>高知２!G32</f>
        <v>0</v>
      </c>
      <c r="E14" s="104"/>
      <c r="F14" s="104"/>
      <c r="G14" s="104"/>
      <c r="H14" s="105">
        <f>高知２!H32</f>
        <v>0</v>
      </c>
      <c r="I14" s="104">
        <f>高知２!M32</f>
        <v>0</v>
      </c>
      <c r="J14" s="105">
        <f>高知２!O32</f>
        <v>0</v>
      </c>
      <c r="K14" s="104">
        <f>高知２!Q32</f>
        <v>0</v>
      </c>
      <c r="L14" s="105">
        <f>高知２!R32</f>
        <v>0</v>
      </c>
      <c r="M14" s="104">
        <f>高知２!T32</f>
        <v>0</v>
      </c>
      <c r="N14" s="105">
        <f>高知２!V32</f>
        <v>0</v>
      </c>
      <c r="O14" s="106">
        <f>高知２!X32</f>
        <v>0</v>
      </c>
      <c r="P14" s="107">
        <f>高知２!Y32</f>
        <v>0</v>
      </c>
      <c r="Q14" s="326">
        <f t="shared" si="0"/>
        <v>1430</v>
      </c>
      <c r="R14" s="108">
        <f t="shared" si="1"/>
        <v>0</v>
      </c>
      <c r="S14" s="307"/>
    </row>
    <row r="15" spans="1:19" s="3" customFormat="1" ht="18.95" customHeight="1" x14ac:dyDescent="0.15">
      <c r="A15" s="33" t="s">
        <v>45</v>
      </c>
      <c r="B15" s="104">
        <f>高知２!C35</f>
        <v>750</v>
      </c>
      <c r="C15" s="105">
        <f>高知２!D35</f>
        <v>0</v>
      </c>
      <c r="D15" s="104">
        <f>高知２!G35</f>
        <v>120</v>
      </c>
      <c r="E15" s="104"/>
      <c r="F15" s="104"/>
      <c r="G15" s="104"/>
      <c r="H15" s="105">
        <f>高知２!H35</f>
        <v>0</v>
      </c>
      <c r="I15" s="104">
        <f>高知２!M35</f>
        <v>0</v>
      </c>
      <c r="J15" s="105">
        <f>高知２!O35</f>
        <v>0</v>
      </c>
      <c r="K15" s="104">
        <f>高知２!Q35</f>
        <v>0</v>
      </c>
      <c r="L15" s="105">
        <f>高知２!R35</f>
        <v>0</v>
      </c>
      <c r="M15" s="104">
        <f>高知２!T35</f>
        <v>0</v>
      </c>
      <c r="N15" s="105">
        <f>高知２!V35</f>
        <v>0</v>
      </c>
      <c r="O15" s="106">
        <f>高知２!X35</f>
        <v>0</v>
      </c>
      <c r="P15" s="107">
        <f>高知２!Y35</f>
        <v>0</v>
      </c>
      <c r="Q15" s="326">
        <f t="shared" si="0"/>
        <v>870</v>
      </c>
      <c r="R15" s="108">
        <f t="shared" si="1"/>
        <v>0</v>
      </c>
      <c r="S15" s="307"/>
    </row>
    <row r="16" spans="1:19" s="3" customFormat="1" ht="18.95" customHeight="1" x14ac:dyDescent="0.15">
      <c r="A16" s="33" t="s">
        <v>49</v>
      </c>
      <c r="B16" s="109">
        <f>高知２!C39</f>
        <v>3330</v>
      </c>
      <c r="C16" s="110">
        <f>高知２!D39</f>
        <v>0</v>
      </c>
      <c r="D16" s="109">
        <f>高知２!G39</f>
        <v>0</v>
      </c>
      <c r="E16" s="109"/>
      <c r="F16" s="109"/>
      <c r="G16" s="109"/>
      <c r="H16" s="110">
        <f>高知２!H39</f>
        <v>0</v>
      </c>
      <c r="I16" s="109">
        <f>高知２!M39</f>
        <v>0</v>
      </c>
      <c r="J16" s="110">
        <f>高知２!O39</f>
        <v>0</v>
      </c>
      <c r="K16" s="109">
        <f>高知２!Q39</f>
        <v>0</v>
      </c>
      <c r="L16" s="110">
        <f>高知２!R39</f>
        <v>0</v>
      </c>
      <c r="M16" s="109">
        <f>高知２!T39</f>
        <v>0</v>
      </c>
      <c r="N16" s="110">
        <f>高知２!V39</f>
        <v>0</v>
      </c>
      <c r="O16" s="109">
        <f>高知２!X39</f>
        <v>0</v>
      </c>
      <c r="P16" s="110">
        <f>高知２!Y39</f>
        <v>0</v>
      </c>
      <c r="Q16" s="326">
        <f t="shared" si="0"/>
        <v>3330</v>
      </c>
      <c r="R16" s="108">
        <f t="shared" si="1"/>
        <v>0</v>
      </c>
      <c r="S16" s="307"/>
    </row>
    <row r="17" spans="1:19" s="3" customFormat="1" ht="18.95" customHeight="1" x14ac:dyDescent="0.15">
      <c r="A17" s="33" t="s">
        <v>67</v>
      </c>
      <c r="B17" s="104">
        <f>高知３!C14</f>
        <v>4220</v>
      </c>
      <c r="C17" s="105">
        <f>高知３!D14</f>
        <v>0</v>
      </c>
      <c r="D17" s="104">
        <f>高知３!G14</f>
        <v>80</v>
      </c>
      <c r="E17" s="104"/>
      <c r="F17" s="104"/>
      <c r="G17" s="104"/>
      <c r="H17" s="105">
        <f>高知３!H14</f>
        <v>0</v>
      </c>
      <c r="I17" s="104">
        <f>高知３!M14</f>
        <v>40</v>
      </c>
      <c r="J17" s="105">
        <f>高知３!O14</f>
        <v>0</v>
      </c>
      <c r="K17" s="104">
        <f>高知３!Q14</f>
        <v>0</v>
      </c>
      <c r="L17" s="105">
        <f>高知３!R14</f>
        <v>0</v>
      </c>
      <c r="M17" s="104">
        <f>高知３!T14</f>
        <v>0</v>
      </c>
      <c r="N17" s="105">
        <f>高知３!V14</f>
        <v>0</v>
      </c>
      <c r="O17" s="106">
        <f>高知３!X14</f>
        <v>0</v>
      </c>
      <c r="P17" s="107">
        <f>高知３!Y14</f>
        <v>0</v>
      </c>
      <c r="Q17" s="326">
        <f t="shared" si="0"/>
        <v>4340</v>
      </c>
      <c r="R17" s="108">
        <f t="shared" si="1"/>
        <v>0</v>
      </c>
      <c r="S17" s="307"/>
    </row>
    <row r="18" spans="1:19" s="3" customFormat="1" ht="18.95" customHeight="1" x14ac:dyDescent="0.15">
      <c r="A18" s="33" t="s">
        <v>54</v>
      </c>
      <c r="B18" s="104">
        <f>高知３!C20</f>
        <v>2790</v>
      </c>
      <c r="C18" s="105">
        <f>高知３!D20</f>
        <v>0</v>
      </c>
      <c r="D18" s="104">
        <f>高知３!G20</f>
        <v>100</v>
      </c>
      <c r="E18" s="104"/>
      <c r="F18" s="104"/>
      <c r="G18" s="104"/>
      <c r="H18" s="105">
        <f>高知３!H20</f>
        <v>0</v>
      </c>
      <c r="I18" s="104">
        <f>高知３!M20</f>
        <v>0</v>
      </c>
      <c r="J18" s="105">
        <f>高知３!O20</f>
        <v>0</v>
      </c>
      <c r="K18" s="104">
        <f>高知３!Q20</f>
        <v>0</v>
      </c>
      <c r="L18" s="105">
        <f>高知３!R20</f>
        <v>0</v>
      </c>
      <c r="M18" s="104">
        <f>高知３!T20</f>
        <v>0</v>
      </c>
      <c r="N18" s="105">
        <f>高知３!V20</f>
        <v>0</v>
      </c>
      <c r="O18" s="106">
        <f>高知３!X20</f>
        <v>0</v>
      </c>
      <c r="P18" s="107">
        <f>高知３!Y20</f>
        <v>0</v>
      </c>
      <c r="Q18" s="326">
        <f t="shared" si="0"/>
        <v>2890</v>
      </c>
      <c r="R18" s="108">
        <f t="shared" si="1"/>
        <v>0</v>
      </c>
      <c r="S18" s="307"/>
    </row>
    <row r="19" spans="1:19" s="3" customFormat="1" ht="18.95" customHeight="1" x14ac:dyDescent="0.15">
      <c r="A19" s="33" t="s">
        <v>89</v>
      </c>
      <c r="B19" s="104">
        <f>高知３!C31</f>
        <v>5930</v>
      </c>
      <c r="C19" s="105">
        <f>高知３!D31</f>
        <v>0</v>
      </c>
      <c r="D19" s="104">
        <f>高知３!G31</f>
        <v>120</v>
      </c>
      <c r="E19" s="104"/>
      <c r="F19" s="104"/>
      <c r="G19" s="104"/>
      <c r="H19" s="105">
        <f>高知３!H31</f>
        <v>0</v>
      </c>
      <c r="I19" s="104">
        <f>高知３!M31</f>
        <v>0</v>
      </c>
      <c r="J19" s="105">
        <f>高知３!O31</f>
        <v>0</v>
      </c>
      <c r="K19" s="104">
        <f>高知３!Q31</f>
        <v>0</v>
      </c>
      <c r="L19" s="105">
        <f>高知３!R31</f>
        <v>0</v>
      </c>
      <c r="M19" s="104">
        <f>高知３!T31</f>
        <v>0</v>
      </c>
      <c r="N19" s="105">
        <f>高知３!V31</f>
        <v>0</v>
      </c>
      <c r="O19" s="106">
        <f>高知３!X31</f>
        <v>0</v>
      </c>
      <c r="P19" s="107">
        <f>高知３!Y31</f>
        <v>0</v>
      </c>
      <c r="Q19" s="326">
        <f t="shared" si="0"/>
        <v>6050</v>
      </c>
      <c r="R19" s="108">
        <f t="shared" si="1"/>
        <v>0</v>
      </c>
      <c r="S19" s="307"/>
    </row>
    <row r="20" spans="1:19" s="3" customFormat="1" ht="18.95" customHeight="1" x14ac:dyDescent="0.15">
      <c r="A20" s="33" t="s">
        <v>68</v>
      </c>
      <c r="B20" s="104">
        <f>高知３!C37</f>
        <v>4500</v>
      </c>
      <c r="C20" s="105">
        <f>高知３!D37</f>
        <v>0</v>
      </c>
      <c r="D20" s="104">
        <f>高知３!G37</f>
        <v>170</v>
      </c>
      <c r="E20" s="104"/>
      <c r="F20" s="104"/>
      <c r="G20" s="104"/>
      <c r="H20" s="105">
        <f>高知３!H37</f>
        <v>0</v>
      </c>
      <c r="I20" s="104">
        <f>高知３!M37</f>
        <v>70</v>
      </c>
      <c r="J20" s="105">
        <f>高知３!O37</f>
        <v>0</v>
      </c>
      <c r="K20" s="104">
        <f>高知３!Q37</f>
        <v>0</v>
      </c>
      <c r="L20" s="105">
        <f>高知３!R37</f>
        <v>0</v>
      </c>
      <c r="M20" s="104">
        <f>高知３!T37</f>
        <v>0</v>
      </c>
      <c r="N20" s="105">
        <f>高知３!V37</f>
        <v>0</v>
      </c>
      <c r="O20" s="106">
        <f>高知３!X37</f>
        <v>70</v>
      </c>
      <c r="P20" s="107">
        <f>高知３!Y37</f>
        <v>0</v>
      </c>
      <c r="Q20" s="326">
        <f t="shared" si="0"/>
        <v>4810</v>
      </c>
      <c r="R20" s="108">
        <f t="shared" si="1"/>
        <v>0</v>
      </c>
      <c r="S20" s="307"/>
    </row>
    <row r="21" spans="1:19" s="3" customFormat="1" ht="18.95" hidden="1" customHeight="1" x14ac:dyDescent="0.15">
      <c r="A21" s="33" t="s">
        <v>90</v>
      </c>
      <c r="B21" s="104">
        <f>高知４!C10</f>
        <v>0</v>
      </c>
      <c r="C21" s="105">
        <f>高知４!D10</f>
        <v>0</v>
      </c>
      <c r="D21" s="104">
        <f>高知４!G10</f>
        <v>0</v>
      </c>
      <c r="E21" s="104"/>
      <c r="F21" s="104"/>
      <c r="G21" s="104"/>
      <c r="H21" s="105">
        <f>高知４!H10</f>
        <v>0</v>
      </c>
      <c r="I21" s="104">
        <f>高知４!M10</f>
        <v>0</v>
      </c>
      <c r="J21" s="105">
        <f>高知４!O10</f>
        <v>0</v>
      </c>
      <c r="K21" s="104">
        <f>高知４!Q10</f>
        <v>0</v>
      </c>
      <c r="L21" s="105">
        <f>高知４!R10</f>
        <v>0</v>
      </c>
      <c r="M21" s="104">
        <f>高知４!T10</f>
        <v>0</v>
      </c>
      <c r="N21" s="105">
        <f>高知４!V10</f>
        <v>0</v>
      </c>
      <c r="O21" s="106">
        <f>高知４!X10</f>
        <v>0</v>
      </c>
      <c r="P21" s="107">
        <f>高知４!Y10</f>
        <v>0</v>
      </c>
      <c r="Q21" s="326">
        <f t="shared" si="0"/>
        <v>0</v>
      </c>
      <c r="R21" s="108">
        <f t="shared" si="1"/>
        <v>0</v>
      </c>
      <c r="S21" s="307"/>
    </row>
    <row r="22" spans="1:19" s="3" customFormat="1" ht="18.95" customHeight="1" x14ac:dyDescent="0.15">
      <c r="A22" s="33" t="s">
        <v>58</v>
      </c>
      <c r="B22" s="104">
        <f>高知４!C15</f>
        <v>4770</v>
      </c>
      <c r="C22" s="105">
        <f>高知４!D15</f>
        <v>0</v>
      </c>
      <c r="D22" s="104">
        <f>高知４!G15</f>
        <v>180</v>
      </c>
      <c r="E22" s="104"/>
      <c r="F22" s="104"/>
      <c r="G22" s="104"/>
      <c r="H22" s="105">
        <f>高知４!H15</f>
        <v>0</v>
      </c>
      <c r="I22" s="104">
        <f>高知４!M15</f>
        <v>100</v>
      </c>
      <c r="J22" s="105">
        <f>高知４!O15</f>
        <v>0</v>
      </c>
      <c r="K22" s="104">
        <f>高知４!Q15</f>
        <v>50</v>
      </c>
      <c r="L22" s="105">
        <f>高知４!R15</f>
        <v>0</v>
      </c>
      <c r="M22" s="104">
        <f>高知４!T15</f>
        <v>0</v>
      </c>
      <c r="N22" s="105">
        <f>高知４!V15</f>
        <v>0</v>
      </c>
      <c r="O22" s="106">
        <f>高知４!X15</f>
        <v>140</v>
      </c>
      <c r="P22" s="107">
        <f>高知４!Y15</f>
        <v>0</v>
      </c>
      <c r="Q22" s="326">
        <f t="shared" si="0"/>
        <v>5240</v>
      </c>
      <c r="R22" s="108">
        <f t="shared" si="1"/>
        <v>0</v>
      </c>
      <c r="S22" s="307"/>
    </row>
    <row r="23" spans="1:19" s="3" customFormat="1" ht="18.95" customHeight="1" x14ac:dyDescent="0.15">
      <c r="A23" s="33" t="s">
        <v>91</v>
      </c>
      <c r="B23" s="104">
        <f>高知４!C22</f>
        <v>4220</v>
      </c>
      <c r="C23" s="105">
        <f>高知４!D22</f>
        <v>0</v>
      </c>
      <c r="D23" s="104">
        <f>高知４!G22</f>
        <v>200</v>
      </c>
      <c r="E23" s="104"/>
      <c r="F23" s="104"/>
      <c r="G23" s="104"/>
      <c r="H23" s="105">
        <f>高知４!H22</f>
        <v>0</v>
      </c>
      <c r="I23" s="104">
        <f>高知４!M22</f>
        <v>120</v>
      </c>
      <c r="J23" s="105">
        <f>高知４!O22</f>
        <v>0</v>
      </c>
      <c r="K23" s="104">
        <f>高知４!Q22</f>
        <v>30</v>
      </c>
      <c r="L23" s="105">
        <f>高知４!R22</f>
        <v>0</v>
      </c>
      <c r="M23" s="104">
        <f>高知４!T22</f>
        <v>0</v>
      </c>
      <c r="N23" s="105">
        <f>高知４!V22</f>
        <v>0</v>
      </c>
      <c r="O23" s="106">
        <f>高知４!X22</f>
        <v>140</v>
      </c>
      <c r="P23" s="107">
        <f>高知４!Y22</f>
        <v>0</v>
      </c>
      <c r="Q23" s="326">
        <f t="shared" si="0"/>
        <v>4710</v>
      </c>
      <c r="R23" s="108">
        <f t="shared" si="1"/>
        <v>0</v>
      </c>
      <c r="S23" s="307"/>
    </row>
    <row r="24" spans="1:19" s="3" customFormat="1" ht="18.95" customHeight="1" x14ac:dyDescent="0.15">
      <c r="A24" s="33" t="s">
        <v>70</v>
      </c>
      <c r="B24" s="104">
        <f>高知４!C37</f>
        <v>6500</v>
      </c>
      <c r="C24" s="105">
        <f>高知４!D37</f>
        <v>0</v>
      </c>
      <c r="D24" s="104">
        <f>高知４!G37</f>
        <v>140</v>
      </c>
      <c r="E24" s="104"/>
      <c r="F24" s="104"/>
      <c r="G24" s="104"/>
      <c r="H24" s="105">
        <f>高知４!H37</f>
        <v>0</v>
      </c>
      <c r="I24" s="104">
        <f>高知４!M37</f>
        <v>50</v>
      </c>
      <c r="J24" s="105">
        <f>高知４!O37</f>
        <v>0</v>
      </c>
      <c r="K24" s="104">
        <f>高知４!Q37</f>
        <v>0</v>
      </c>
      <c r="L24" s="105">
        <f>高知４!R37</f>
        <v>0</v>
      </c>
      <c r="M24" s="104">
        <f>高知４!T37</f>
        <v>0</v>
      </c>
      <c r="N24" s="105">
        <f>高知４!V37</f>
        <v>0</v>
      </c>
      <c r="O24" s="106">
        <f>高知４!X37</f>
        <v>0</v>
      </c>
      <c r="P24" s="107">
        <f>高知４!Y37</f>
        <v>0</v>
      </c>
      <c r="Q24" s="326">
        <f t="shared" si="0"/>
        <v>6690</v>
      </c>
      <c r="R24" s="108">
        <f t="shared" si="1"/>
        <v>0</v>
      </c>
      <c r="S24" s="307"/>
    </row>
    <row r="25" spans="1:19" s="3" customFormat="1" ht="18.95" customHeight="1" x14ac:dyDescent="0.15">
      <c r="A25" s="33" t="s">
        <v>92</v>
      </c>
      <c r="B25" s="104">
        <f>高知５!C9</f>
        <v>2080</v>
      </c>
      <c r="C25" s="105">
        <f>高知５!D9</f>
        <v>0</v>
      </c>
      <c r="D25" s="104">
        <f>高知５!G9</f>
        <v>30</v>
      </c>
      <c r="E25" s="104"/>
      <c r="F25" s="104"/>
      <c r="G25" s="104"/>
      <c r="H25" s="105">
        <f>高知５!H9</f>
        <v>0</v>
      </c>
      <c r="I25" s="104">
        <f>高知５!L9</f>
        <v>0</v>
      </c>
      <c r="J25" s="105">
        <f>高知５!M9</f>
        <v>0</v>
      </c>
      <c r="K25" s="104">
        <f>高知５!P8</f>
        <v>0</v>
      </c>
      <c r="L25" s="105">
        <f>高知５!Q8</f>
        <v>0</v>
      </c>
      <c r="M25" s="104">
        <f>高知５!S9</f>
        <v>0</v>
      </c>
      <c r="N25" s="105">
        <f>高知５!U9</f>
        <v>0</v>
      </c>
      <c r="O25" s="106">
        <f>高知５!W9</f>
        <v>0</v>
      </c>
      <c r="P25" s="107">
        <f>高知５!X9</f>
        <v>0</v>
      </c>
      <c r="Q25" s="326">
        <f t="shared" si="0"/>
        <v>2110</v>
      </c>
      <c r="R25" s="108">
        <f t="shared" si="1"/>
        <v>0</v>
      </c>
      <c r="S25" s="307"/>
    </row>
    <row r="26" spans="1:19" s="3" customFormat="1" ht="18.95" customHeight="1" x14ac:dyDescent="0.15">
      <c r="A26" s="33" t="s">
        <v>80</v>
      </c>
      <c r="B26" s="104">
        <f>高知５!C16</f>
        <v>6050</v>
      </c>
      <c r="C26" s="105">
        <f>高知５!D16</f>
        <v>0</v>
      </c>
      <c r="D26" s="104">
        <f>高知５!G16</f>
        <v>1000</v>
      </c>
      <c r="E26" s="104"/>
      <c r="F26" s="104"/>
      <c r="G26" s="104"/>
      <c r="H26" s="105">
        <f>高知５!H16</f>
        <v>0</v>
      </c>
      <c r="I26" s="104">
        <f>高知５!L16</f>
        <v>700</v>
      </c>
      <c r="J26" s="105">
        <f>高知５!N16</f>
        <v>0</v>
      </c>
      <c r="K26" s="104">
        <f>高知５!P16</f>
        <v>130</v>
      </c>
      <c r="L26" s="105">
        <f>高知５!Q16</f>
        <v>0</v>
      </c>
      <c r="M26" s="104">
        <f>高知５!S16</f>
        <v>60</v>
      </c>
      <c r="N26" s="105">
        <f>高知５!U16</f>
        <v>0</v>
      </c>
      <c r="O26" s="106">
        <f>高知５!W16</f>
        <v>160</v>
      </c>
      <c r="P26" s="107">
        <f>高知５!X16</f>
        <v>0</v>
      </c>
      <c r="Q26" s="326">
        <f t="shared" si="0"/>
        <v>8100</v>
      </c>
      <c r="R26" s="108">
        <f t="shared" si="1"/>
        <v>0</v>
      </c>
      <c r="S26" s="307"/>
    </row>
    <row r="27" spans="1:19" s="3" customFormat="1" ht="18.95" customHeight="1" x14ac:dyDescent="0.15">
      <c r="A27" s="33" t="s">
        <v>93</v>
      </c>
      <c r="B27" s="104">
        <f>高知５!C22</f>
        <v>2720</v>
      </c>
      <c r="C27" s="105">
        <f>高知５!D22</f>
        <v>0</v>
      </c>
      <c r="D27" s="104">
        <f>高知５!G22</f>
        <v>400</v>
      </c>
      <c r="E27" s="104"/>
      <c r="F27" s="104"/>
      <c r="G27" s="104"/>
      <c r="H27" s="105">
        <f>高知５!H22</f>
        <v>0</v>
      </c>
      <c r="I27" s="104">
        <f>高知５!L22</f>
        <v>0</v>
      </c>
      <c r="J27" s="105">
        <f>高知５!N22</f>
        <v>0</v>
      </c>
      <c r="K27" s="104">
        <f>高知５!P22</f>
        <v>80</v>
      </c>
      <c r="L27" s="105">
        <f>高知５!Q22</f>
        <v>0</v>
      </c>
      <c r="M27" s="104">
        <f>高知５!S22</f>
        <v>0</v>
      </c>
      <c r="N27" s="105">
        <f>高知５!U22</f>
        <v>0</v>
      </c>
      <c r="O27" s="106">
        <f>高知５!W22</f>
        <v>30</v>
      </c>
      <c r="P27" s="107">
        <f>高知５!X22</f>
        <v>0</v>
      </c>
      <c r="Q27" s="326">
        <f t="shared" si="0"/>
        <v>3230</v>
      </c>
      <c r="R27" s="108">
        <f t="shared" si="1"/>
        <v>0</v>
      </c>
      <c r="S27" s="307"/>
    </row>
    <row r="28" spans="1:19" s="3" customFormat="1" ht="18.95" customHeight="1" x14ac:dyDescent="0.15">
      <c r="A28" s="33" t="s">
        <v>94</v>
      </c>
      <c r="B28" s="104">
        <f>高知５!C28</f>
        <v>3280</v>
      </c>
      <c r="C28" s="105">
        <f>高知５!D28</f>
        <v>0</v>
      </c>
      <c r="D28" s="104">
        <f>高知５!G28</f>
        <v>1000</v>
      </c>
      <c r="E28" s="104"/>
      <c r="F28" s="104"/>
      <c r="G28" s="104"/>
      <c r="H28" s="105">
        <f>高知５!H28</f>
        <v>0</v>
      </c>
      <c r="I28" s="104">
        <f>高知５!L28</f>
        <v>0</v>
      </c>
      <c r="J28" s="105">
        <f>高知５!N28</f>
        <v>0</v>
      </c>
      <c r="K28" s="104">
        <f>高知５!P28</f>
        <v>0</v>
      </c>
      <c r="L28" s="105">
        <f>高知５!Q28</f>
        <v>0</v>
      </c>
      <c r="M28" s="104">
        <f>高知５!S28</f>
        <v>0</v>
      </c>
      <c r="N28" s="105">
        <f>高知５!U28</f>
        <v>0</v>
      </c>
      <c r="O28" s="106">
        <f>高知５!W28</f>
        <v>0</v>
      </c>
      <c r="P28" s="107">
        <f>高知５!X28</f>
        <v>0</v>
      </c>
      <c r="Q28" s="326">
        <f t="shared" si="0"/>
        <v>4280</v>
      </c>
      <c r="R28" s="108">
        <f t="shared" si="1"/>
        <v>0</v>
      </c>
      <c r="S28" s="307"/>
    </row>
    <row r="29" spans="1:19" s="3" customFormat="1" ht="18.95" customHeight="1" x14ac:dyDescent="0.15">
      <c r="A29" s="33" t="s">
        <v>95</v>
      </c>
      <c r="B29" s="104">
        <f>高知５!C33</f>
        <v>1330</v>
      </c>
      <c r="C29" s="105">
        <f>高知５!D33</f>
        <v>0</v>
      </c>
      <c r="D29" s="104">
        <f>高知５!G33</f>
        <v>0</v>
      </c>
      <c r="E29" s="104"/>
      <c r="F29" s="104"/>
      <c r="G29" s="104"/>
      <c r="H29" s="105">
        <f>高知５!H33</f>
        <v>0</v>
      </c>
      <c r="I29" s="104">
        <f>高知５!L33</f>
        <v>0</v>
      </c>
      <c r="J29" s="105">
        <f>高知５!M33</f>
        <v>0</v>
      </c>
      <c r="K29" s="104">
        <f>高知５!P33</f>
        <v>0</v>
      </c>
      <c r="L29" s="105">
        <f>高知５!Q33</f>
        <v>0</v>
      </c>
      <c r="M29" s="104">
        <f>高知５!S33</f>
        <v>0</v>
      </c>
      <c r="N29" s="111">
        <f>高知５!U33</f>
        <v>0</v>
      </c>
      <c r="O29" s="106">
        <f>高知５!W33</f>
        <v>0</v>
      </c>
      <c r="P29" s="107">
        <f>高知５!X33</f>
        <v>0</v>
      </c>
      <c r="Q29" s="326">
        <f t="shared" si="0"/>
        <v>1330</v>
      </c>
      <c r="R29" s="108">
        <f t="shared" si="1"/>
        <v>0</v>
      </c>
      <c r="S29" s="307"/>
    </row>
    <row r="30" spans="1:19" s="29" customFormat="1" ht="24" customHeight="1" x14ac:dyDescent="0.15">
      <c r="A30" s="320" t="s">
        <v>69</v>
      </c>
      <c r="B30" s="321">
        <f>SUM(B10:B29)</f>
        <v>129000</v>
      </c>
      <c r="C30" s="322">
        <f>IF(サイズ2="","",SUM(C10:C29))</f>
        <v>0</v>
      </c>
      <c r="D30" s="321">
        <f>SUM(D10:D29)</f>
        <v>7610</v>
      </c>
      <c r="E30" s="322"/>
      <c r="F30" s="322"/>
      <c r="G30" s="321"/>
      <c r="H30" s="322">
        <f>IF(サイズ2="","",SUM(H10:H29))</f>
        <v>0</v>
      </c>
      <c r="I30" s="321">
        <f>SUM(I10:I29)</f>
        <v>5210</v>
      </c>
      <c r="J30" s="322">
        <f>IF(サイズ2="","",SUM(J10:J29))</f>
        <v>0</v>
      </c>
      <c r="K30" s="321">
        <f>SUM(K10:K29)</f>
        <v>2130</v>
      </c>
      <c r="L30" s="322">
        <f>IF(サイズ2="","",SUM(L10:L29))</f>
        <v>0</v>
      </c>
      <c r="M30" s="321">
        <f>SUM(M10:M29)</f>
        <v>1000</v>
      </c>
      <c r="N30" s="322">
        <f>IF(サイズ2="","",SUM(N10:N29))</f>
        <v>0</v>
      </c>
      <c r="O30" s="321">
        <f>SUM(O10:O29)</f>
        <v>4370</v>
      </c>
      <c r="P30" s="322">
        <f>IF(サイズ2="","",SUM(P10:P29))</f>
        <v>0</v>
      </c>
      <c r="Q30" s="323">
        <f>SUM(Q10:Q29)</f>
        <v>149320</v>
      </c>
      <c r="R30" s="324">
        <f>IF(サイズ2="","",SUM(C30,H30,J30,L30,N30,P30))</f>
        <v>0</v>
      </c>
      <c r="S30" s="306"/>
    </row>
    <row r="31" spans="1:19" ht="24" hidden="1" customHeight="1" x14ac:dyDescent="0.15">
      <c r="A31" s="409" t="s">
        <v>96</v>
      </c>
      <c r="B31" s="409"/>
      <c r="C31" s="410"/>
      <c r="D31" s="6">
        <f>SUM(D10:D11)</f>
        <v>3770</v>
      </c>
      <c r="E31" s="6"/>
      <c r="F31" s="6"/>
      <c r="G31" s="6"/>
      <c r="H31" s="6">
        <f>IF(サイズ2="","",SUM(H10:H11))</f>
        <v>0</v>
      </c>
      <c r="I31" s="6">
        <f>SUM(I10:I11)</f>
        <v>3530</v>
      </c>
      <c r="J31" s="6">
        <f>IF(サイズ2="","",SUM(J10:J11))</f>
        <v>0</v>
      </c>
      <c r="K31" s="6">
        <f>SUM(K10:K11)</f>
        <v>1720</v>
      </c>
      <c r="L31" s="6">
        <f>IF(サイズ2="","",SUM(L10:L11))</f>
        <v>0</v>
      </c>
      <c r="M31" s="6">
        <f>SUM(M10:M11)</f>
        <v>880</v>
      </c>
      <c r="N31" s="6">
        <f>IF(サイズ2="","",SUM(N10:N11))</f>
        <v>0</v>
      </c>
      <c r="O31" s="6">
        <f>SUM(O10:O11)</f>
        <v>3680</v>
      </c>
      <c r="P31" s="6">
        <f>IF(サイズ2="","",SUM(P10:P11))</f>
        <v>0</v>
      </c>
      <c r="Q31" s="6">
        <f>D31+I31+K31+M31+O31</f>
        <v>13580</v>
      </c>
      <c r="R31" s="7">
        <f t="shared" si="1"/>
        <v>0</v>
      </c>
    </row>
    <row r="32" spans="1:19" ht="24" hidden="1" customHeight="1" x14ac:dyDescent="0.15">
      <c r="A32" s="409" t="s">
        <v>97</v>
      </c>
      <c r="B32" s="409"/>
      <c r="C32" s="410"/>
      <c r="D32" s="6">
        <f>SUM(D12:D29)</f>
        <v>3840</v>
      </c>
      <c r="E32" s="6"/>
      <c r="F32" s="6"/>
      <c r="G32" s="6"/>
      <c r="H32" s="6">
        <f>IF(サイズ2="","",SUM(H12:H29))</f>
        <v>0</v>
      </c>
      <c r="I32" s="6">
        <f>SUM(I12:I29)</f>
        <v>1680</v>
      </c>
      <c r="J32" s="6">
        <f>IF(サイズ2="","",SUM(J12:J29))</f>
        <v>0</v>
      </c>
      <c r="K32" s="6">
        <f>SUM(K12:K29)</f>
        <v>410</v>
      </c>
      <c r="L32" s="6">
        <f>IF(サイズ2="","",SUM(L12:L29))</f>
        <v>0</v>
      </c>
      <c r="M32" s="6">
        <f>SUM(M12:M29)</f>
        <v>120</v>
      </c>
      <c r="N32" s="6">
        <f>IF(サイズ2="","",SUM(N12:N29))</f>
        <v>0</v>
      </c>
      <c r="O32" s="6">
        <f>SUM(O12:O29)</f>
        <v>690</v>
      </c>
      <c r="P32" s="6">
        <f>IF(サイズ2="","",SUM(P12:P29))</f>
        <v>0</v>
      </c>
      <c r="Q32" s="6">
        <f>D32+I32+K32+M32+O32</f>
        <v>6740</v>
      </c>
      <c r="R32" s="7">
        <f t="shared" si="1"/>
        <v>0</v>
      </c>
    </row>
    <row r="33" spans="1:18" ht="24" hidden="1" customHeight="1" x14ac:dyDescent="0.15">
      <c r="A33" s="9" t="s">
        <v>98</v>
      </c>
      <c r="B33" s="381" t="e">
        <f>IF(サイズ2="","",HLOOKUP(サイズ2,$F$36:$M$39,2,0)*C30)</f>
        <v>#N/A</v>
      </c>
      <c r="C33" s="381"/>
      <c r="D33" s="381" t="e">
        <f>IF(サイズ2="","",HLOOKUP(サイズ2,$F$36:$M$39,3,0)*H31+HLOOKUP(サイズ2,$F$36:$M$39,4,0)*H32)</f>
        <v>#N/A</v>
      </c>
      <c r="E33" s="381"/>
      <c r="F33" s="381"/>
      <c r="G33" s="381"/>
      <c r="H33" s="381"/>
      <c r="I33" s="381" t="e">
        <f>IF(サイズ2="","",HLOOKUP(サイズ2,$F$36:$M$39,3,0)*J31+HLOOKUP(サイズ2,$F$36:$M$39,4,0)*J32)</f>
        <v>#N/A</v>
      </c>
      <c r="J33" s="381"/>
      <c r="K33" s="381" t="e">
        <f>IF(サイズ2="","",HLOOKUP(サイズ2,$F$36:$M$39,3,0)*L31+HLOOKUP(サイズ2,$F$36:$M$39,4,0)*L32)</f>
        <v>#N/A</v>
      </c>
      <c r="L33" s="381"/>
      <c r="M33" s="381" t="e">
        <f>IF(サイズ2="","",HLOOKUP(サイズ2,$F$36:$M$39,3,0)*N31+HLOOKUP(サイズ2,$F$36:$M$39,4,0)*N32)</f>
        <v>#N/A</v>
      </c>
      <c r="N33" s="381"/>
      <c r="O33" s="381" t="e">
        <f>IF(サイズ2="","",HLOOKUP(サイズ2,$F$36:$M$39,3,0)*P31+HLOOKUP(サイズ2,$F$36:$M$39,4,0)*P32)</f>
        <v>#N/A</v>
      </c>
      <c r="P33" s="381"/>
      <c r="Q33" s="382" t="e">
        <f>IF(サイズ2="","",INT(SUM(B33:P33)))</f>
        <v>#N/A</v>
      </c>
      <c r="R33" s="383"/>
    </row>
    <row r="34" spans="1:18" s="3" customFormat="1" ht="27.75" customHeight="1" x14ac:dyDescent="0.15">
      <c r="A34" s="396" t="s">
        <v>107</v>
      </c>
      <c r="B34" s="396"/>
      <c r="C34" s="396"/>
      <c r="D34" s="396"/>
      <c r="E34" s="396"/>
      <c r="F34" s="396"/>
      <c r="G34" s="396"/>
      <c r="H34" s="396"/>
      <c r="I34" s="10"/>
      <c r="J34" s="11"/>
      <c r="K34" s="10"/>
      <c r="L34" s="10"/>
      <c r="M34" s="10"/>
      <c r="N34" s="10"/>
      <c r="O34" s="10"/>
      <c r="P34" s="10"/>
      <c r="Q34" s="10"/>
      <c r="R34" s="5"/>
    </row>
    <row r="35" spans="1:18" s="3" customFormat="1" ht="21.95" customHeight="1" x14ac:dyDescent="0.15">
      <c r="A35" s="400" t="s">
        <v>9</v>
      </c>
      <c r="B35" s="400" t="s">
        <v>10</v>
      </c>
      <c r="C35" s="376" t="s">
        <v>11</v>
      </c>
      <c r="D35" s="400"/>
      <c r="E35" s="25"/>
      <c r="F35" s="25"/>
      <c r="G35" s="25"/>
      <c r="H35" s="378" t="s">
        <v>106</v>
      </c>
      <c r="I35" s="379"/>
      <c r="J35" s="379"/>
      <c r="K35" s="379"/>
      <c r="L35" s="379"/>
      <c r="M35" s="395"/>
      <c r="N35" s="376" t="s">
        <v>12</v>
      </c>
      <c r="O35" s="377"/>
      <c r="P35" s="377"/>
      <c r="Q35" s="377"/>
      <c r="R35" s="377"/>
    </row>
    <row r="36" spans="1:18" s="3" customFormat="1" ht="21.95" customHeight="1" x14ac:dyDescent="0.15">
      <c r="A36" s="395"/>
      <c r="B36" s="395"/>
      <c r="C36" s="378"/>
      <c r="D36" s="395"/>
      <c r="E36" s="28" t="s">
        <v>118</v>
      </c>
      <c r="F36" s="12" t="s">
        <v>119</v>
      </c>
      <c r="G36" s="12" t="s">
        <v>120</v>
      </c>
      <c r="H36" s="34" t="s">
        <v>103</v>
      </c>
      <c r="I36" s="34" t="s">
        <v>104</v>
      </c>
      <c r="J36" s="34" t="s">
        <v>105</v>
      </c>
      <c r="K36" s="35" t="s">
        <v>283</v>
      </c>
      <c r="L36" s="35" t="s">
        <v>1</v>
      </c>
      <c r="M36" s="35" t="s">
        <v>2</v>
      </c>
      <c r="N36" s="378"/>
      <c r="O36" s="379"/>
      <c r="P36" s="379"/>
      <c r="Q36" s="379"/>
      <c r="R36" s="379"/>
    </row>
    <row r="37" spans="1:18" s="3" customFormat="1" ht="60" customHeight="1" x14ac:dyDescent="0.15">
      <c r="A37" s="392" t="s">
        <v>72</v>
      </c>
      <c r="B37" s="36" t="s">
        <v>99</v>
      </c>
      <c r="C37" s="390" t="s">
        <v>100</v>
      </c>
      <c r="D37" s="390"/>
      <c r="E37" s="26"/>
      <c r="F37" s="23">
        <v>3.2</v>
      </c>
      <c r="G37" s="23">
        <v>3.2</v>
      </c>
      <c r="H37" s="37">
        <v>3.2</v>
      </c>
      <c r="I37" s="37">
        <v>6</v>
      </c>
      <c r="J37" s="37">
        <v>10</v>
      </c>
      <c r="K37" s="37">
        <v>3.7</v>
      </c>
      <c r="L37" s="37">
        <v>3.7</v>
      </c>
      <c r="M37" s="37">
        <v>6.5</v>
      </c>
      <c r="N37" s="370" t="s">
        <v>253</v>
      </c>
      <c r="O37" s="371"/>
      <c r="P37" s="371"/>
      <c r="Q37" s="371"/>
      <c r="R37" s="371"/>
    </row>
    <row r="38" spans="1:18" s="3" customFormat="1" ht="25.5" customHeight="1" x14ac:dyDescent="0.15">
      <c r="A38" s="393"/>
      <c r="B38" s="388" t="s">
        <v>3</v>
      </c>
      <c r="C38" s="390" t="s">
        <v>101</v>
      </c>
      <c r="D38" s="390"/>
      <c r="E38" s="26"/>
      <c r="F38" s="23">
        <v>2.7</v>
      </c>
      <c r="G38" s="23">
        <v>2.7</v>
      </c>
      <c r="H38" s="37">
        <v>2.7</v>
      </c>
      <c r="I38" s="37">
        <v>4.5</v>
      </c>
      <c r="J38" s="37">
        <v>7.5</v>
      </c>
      <c r="K38" s="37">
        <v>4.5</v>
      </c>
      <c r="L38" s="37">
        <v>3.2</v>
      </c>
      <c r="M38" s="37">
        <v>5</v>
      </c>
      <c r="N38" s="372"/>
      <c r="O38" s="373"/>
      <c r="P38" s="373"/>
      <c r="Q38" s="373"/>
      <c r="R38" s="373"/>
    </row>
    <row r="39" spans="1:18" s="3" customFormat="1" ht="25.5" customHeight="1" x14ac:dyDescent="0.15">
      <c r="A39" s="394"/>
      <c r="B39" s="389"/>
      <c r="C39" s="391" t="s">
        <v>102</v>
      </c>
      <c r="D39" s="391"/>
      <c r="E39" s="27"/>
      <c r="F39" s="24">
        <v>3.5</v>
      </c>
      <c r="G39" s="24">
        <v>3.5</v>
      </c>
      <c r="H39" s="71">
        <v>3.5</v>
      </c>
      <c r="I39" s="71">
        <v>4.5</v>
      </c>
      <c r="J39" s="71">
        <v>7.5</v>
      </c>
      <c r="K39" s="71">
        <v>4.5</v>
      </c>
      <c r="L39" s="71">
        <v>4</v>
      </c>
      <c r="M39" s="71">
        <v>5</v>
      </c>
      <c r="N39" s="372"/>
      <c r="O39" s="373"/>
      <c r="P39" s="373"/>
      <c r="Q39" s="373"/>
      <c r="R39" s="373"/>
    </row>
    <row r="40" spans="1:18" ht="24.75" customHeight="1" x14ac:dyDescent="0.15">
      <c r="H40" s="367" t="s">
        <v>121</v>
      </c>
      <c r="I40" s="367"/>
      <c r="J40" s="367"/>
      <c r="K40" s="367"/>
      <c r="L40" s="367"/>
      <c r="M40" s="367"/>
      <c r="R40" s="360" t="str">
        <f>B6</f>
        <v>2025年10月現在</v>
      </c>
    </row>
  </sheetData>
  <sheetProtection algorithmName="SHA-512" hashValue="OUrjnLw31qizvnpeXnqCnqpXpUwajUn9Eknxlpq8mxAD9St/HWeH9XIEcX6alx5/CI/GobL9CUNXPxKlwzEclQ==" saltValue="/kyNxwtN4t3JYSkULDFqLQ==" spinCount="100000" sheet="1" objects="1" scenarios="1" selectLockedCells="1"/>
  <mergeCells count="43">
    <mergeCell ref="O33:P33"/>
    <mergeCell ref="A31:C31"/>
    <mergeCell ref="A32:C32"/>
    <mergeCell ref="B33:C33"/>
    <mergeCell ref="D33:H33"/>
    <mergeCell ref="O8:P8"/>
    <mergeCell ref="A8:A9"/>
    <mergeCell ref="B8:C8"/>
    <mergeCell ref="D8:H8"/>
    <mergeCell ref="B4:C4"/>
    <mergeCell ref="D4:H4"/>
    <mergeCell ref="K4:M4"/>
    <mergeCell ref="B6:C6"/>
    <mergeCell ref="H35:M35"/>
    <mergeCell ref="A34:H34"/>
    <mergeCell ref="B3:C3"/>
    <mergeCell ref="D3:H3"/>
    <mergeCell ref="A35:A36"/>
    <mergeCell ref="B35:B36"/>
    <mergeCell ref="C35:D36"/>
    <mergeCell ref="M33:N33"/>
    <mergeCell ref="M8:N8"/>
    <mergeCell ref="B38:B39"/>
    <mergeCell ref="C38:D38"/>
    <mergeCell ref="C39:D39"/>
    <mergeCell ref="A37:A39"/>
    <mergeCell ref="C37:D37"/>
    <mergeCell ref="H40:M40"/>
    <mergeCell ref="N3:P3"/>
    <mergeCell ref="N4:P4"/>
    <mergeCell ref="N37:R39"/>
    <mergeCell ref="Q8:R8"/>
    <mergeCell ref="N35:R36"/>
    <mergeCell ref="I8:J8"/>
    <mergeCell ref="K8:L8"/>
    <mergeCell ref="I33:J33"/>
    <mergeCell ref="K33:L33"/>
    <mergeCell ref="Q33:R33"/>
    <mergeCell ref="Q3:R3"/>
    <mergeCell ref="Q4:R4"/>
    <mergeCell ref="I3:J3"/>
    <mergeCell ref="I4:J4"/>
    <mergeCell ref="K3:M3"/>
  </mergeCells>
  <phoneticPr fontId="2"/>
  <dataValidations count="6">
    <dataValidation imeMode="disabled" allowBlank="1" showInputMessage="1" showErrorMessage="1" sqref="B4:D4" xr:uid="{00000000-0002-0000-0000-000000000000}"/>
    <dataValidation imeMode="on" allowBlank="1" showInputMessage="1" showErrorMessage="1" promptTitle="日付の入力" prompt="日付の入力は、「2/10」のようにスラッシュで区切って入力してください。" sqref="A4" xr:uid="{00000000-0002-0000-0000-000001000000}"/>
    <dataValidation imeMode="on" allowBlank="1" showInputMessage="1" showErrorMessage="1" promptTitle="広告主名" prompt="広告主名を入力してください。" sqref="K4" xr:uid="{00000000-0002-0000-0000-000002000000}"/>
    <dataValidation imeMode="on" allowBlank="1" showInputMessage="1" showErrorMessage="1" promptTitle="タイトル等" prompt="広告のタイトルをできるだけ詳しく入力してください。" sqref="N4" xr:uid="{00000000-0002-0000-0000-000003000000}"/>
    <dataValidation type="list" allowBlank="1" showInputMessage="1" showErrorMessage="1" promptTitle="サイズ" prompt="用紙のサイズを選択してください。" sqref="I4" xr:uid="{00000000-0002-0000-0000-000004000000}">
      <formula1>$E$36:$M$36</formula1>
    </dataValidation>
    <dataValidation imeMode="on" allowBlank="1" showInputMessage="1" showErrorMessage="1" promptTitle="申込者名" prompt="申込者名を入力してください。" sqref="Q4:R4" xr:uid="{BFC5EBB9-4509-4AEC-87C6-C3151B073895}"/>
  </dataValidations>
  <hyperlinks>
    <hyperlink ref="A11" location="高知２!A1" display="南国市" xr:uid="{00000000-0004-0000-0000-000000000000}"/>
    <hyperlink ref="A12" location="高知２!A1" display="香南市" xr:uid="{00000000-0004-0000-0000-000001000000}"/>
    <hyperlink ref="A14" location="高知２!A1" display="長岡郡" xr:uid="{00000000-0004-0000-0000-000002000000}"/>
    <hyperlink ref="A15" location="高知２!A1" display="土佐郡" xr:uid="{00000000-0004-0000-0000-000003000000}"/>
    <hyperlink ref="A16" location="高知２!A1" display="安芸市" xr:uid="{00000000-0004-0000-0000-000004000000}"/>
    <hyperlink ref="A17" location="高知３!A1" display="安芸郡" xr:uid="{00000000-0004-0000-0000-000005000000}"/>
    <hyperlink ref="A18" location="高知３!A1" display="室戸市" xr:uid="{00000000-0004-0000-0000-000006000000}"/>
    <hyperlink ref="A19" location="高知３!A1" display="吾川郡①" xr:uid="{00000000-0004-0000-0000-000007000000}"/>
    <hyperlink ref="A20" location="高知３!A1" display="高岡郡①" xr:uid="{00000000-0004-0000-0000-000008000000}"/>
    <hyperlink ref="A21" location="高知４!A1" display="吾川郡②" xr:uid="{00000000-0004-0000-0000-000009000000}"/>
    <hyperlink ref="A22" location="高知４!A1" display="土佐市" xr:uid="{00000000-0004-0000-0000-00000A000000}"/>
    <hyperlink ref="A23" location="高知４!A1" display="須崎市" xr:uid="{00000000-0004-0000-0000-00000B000000}"/>
    <hyperlink ref="A24" location="高知４!A1" display="高岡郡②" xr:uid="{00000000-0004-0000-0000-00000C000000}"/>
    <hyperlink ref="A25" location="高知５!A1" display="幡多郡①" xr:uid="{00000000-0004-0000-0000-00000D000000}"/>
    <hyperlink ref="A26" location="高知５!A1" display="四万十市" xr:uid="{00000000-0004-0000-0000-00000E000000}"/>
    <hyperlink ref="A27" location="高知５!A1" display="土佐清水市" xr:uid="{00000000-0004-0000-0000-00000F000000}"/>
    <hyperlink ref="A28" location="高知５!A1" display="宿毛市" xr:uid="{00000000-0004-0000-0000-000010000000}"/>
    <hyperlink ref="A29" location="高知５!A1" display="幡多郡②" xr:uid="{00000000-0004-0000-0000-000011000000}"/>
    <hyperlink ref="A13" location="高知２!A1" display="香美市" xr:uid="{00000000-0004-0000-0000-000012000000}"/>
    <hyperlink ref="A10" location="高知市!A1" display="高知市" xr:uid="{00000000-0004-0000-0000-000013000000}"/>
  </hyperlinks>
  <printOptions horizontalCentered="1" verticalCentered="1"/>
  <pageMargins left="0.23622047244094491" right="0.23622047244094491" top="0.51181102362204722" bottom="0.31496062992125984" header="0.31496062992125984" footer="0.11811023622047245"/>
  <pageSetup paperSize="9" scale="81" orientation="landscape" r:id="rId1"/>
  <headerFooter alignWithMargins="0">
    <oddFooter>&amp;R&amp;"ＭＳ Ｐ明朝,標準"株式会社　読宣四国　TEL087(888)6133　FAX087(888)6130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indexed="47"/>
    <pageSetUpPr fitToPage="1"/>
  </sheetPr>
  <dimension ref="A1:X51"/>
  <sheetViews>
    <sheetView showZeros="0" zoomScale="66" zoomScaleNormal="66" zoomScaleSheetLayoutView="85" workbookViewId="0">
      <selection activeCell="D6" sqref="D6"/>
    </sheetView>
  </sheetViews>
  <sheetFormatPr defaultRowHeight="11.25" x14ac:dyDescent="0.15"/>
  <cols>
    <col min="1" max="1" width="7.625" style="13" customWidth="1"/>
    <col min="2" max="2" width="9.75" style="13" customWidth="1"/>
    <col min="3" max="4" width="9.625" style="13" customWidth="1"/>
    <col min="5" max="5" width="9.75" style="13" customWidth="1"/>
    <col min="6" max="7" width="9.625" style="13" customWidth="1"/>
    <col min="8" max="8" width="2.625" style="13" customWidth="1"/>
    <col min="9" max="10" width="3.625" style="13" customWidth="1"/>
    <col min="11" max="12" width="9.625" style="13" customWidth="1"/>
    <col min="13" max="13" width="9.125" style="13" customWidth="1"/>
    <col min="14" max="15" width="9.625" style="13" customWidth="1"/>
    <col min="16" max="16" width="9.125" style="13" customWidth="1"/>
    <col min="17" max="18" width="9.625" style="13" customWidth="1"/>
    <col min="19" max="19" width="9.125" style="13" customWidth="1"/>
    <col min="20" max="21" width="9.625" style="13" customWidth="1"/>
    <col min="22" max="22" width="9.125" style="13" customWidth="1"/>
    <col min="23" max="24" width="9.625" style="13" customWidth="1"/>
    <col min="25" max="25" width="4.875" style="13" customWidth="1"/>
    <col min="26" max="16384" width="9" style="13"/>
  </cols>
  <sheetData>
    <row r="1" spans="1:24" ht="22.5" customHeight="1" x14ac:dyDescent="0.15">
      <c r="A1" s="419" t="s">
        <v>13</v>
      </c>
      <c r="B1" s="419"/>
      <c r="C1" s="419"/>
      <c r="D1" s="419"/>
      <c r="E1" s="420"/>
      <c r="F1" s="418" t="s">
        <v>136</v>
      </c>
      <c r="G1" s="419"/>
      <c r="H1" s="419"/>
      <c r="I1" s="419"/>
      <c r="J1" s="419"/>
      <c r="K1" s="419"/>
      <c r="L1" s="420"/>
      <c r="M1" s="304" t="s">
        <v>122</v>
      </c>
      <c r="N1" s="422" t="s">
        <v>18</v>
      </c>
      <c r="O1" s="423"/>
      <c r="P1" s="423"/>
      <c r="Q1" s="423"/>
      <c r="R1" s="423"/>
      <c r="S1" s="431"/>
      <c r="T1" s="422" t="s">
        <v>16</v>
      </c>
      <c r="U1" s="423"/>
      <c r="V1" s="423"/>
      <c r="W1" s="423"/>
      <c r="X1" s="423"/>
    </row>
    <row r="2" spans="1:24" s="15" customFormat="1" ht="30" customHeight="1" x14ac:dyDescent="0.15">
      <c r="A2" s="433">
        <f>市郡別!A4</f>
        <v>0</v>
      </c>
      <c r="B2" s="433"/>
      <c r="C2" s="433"/>
      <c r="D2" s="433"/>
      <c r="E2" s="434"/>
      <c r="F2" s="424">
        <f>SUM(G41,L41,O41,R41,U41,X41)</f>
        <v>0</v>
      </c>
      <c r="G2" s="425"/>
      <c r="H2" s="425"/>
      <c r="I2" s="425"/>
      <c r="J2" s="426">
        <f>市郡別!R30</f>
        <v>0</v>
      </c>
      <c r="K2" s="426"/>
      <c r="L2" s="427"/>
      <c r="M2" s="14" t="str">
        <f>市郡別!サイズ2</f>
        <v>-</v>
      </c>
      <c r="N2" s="428">
        <f>市郡別!K4</f>
        <v>0</v>
      </c>
      <c r="O2" s="429"/>
      <c r="P2" s="429"/>
      <c r="Q2" s="429"/>
      <c r="R2" s="429"/>
      <c r="S2" s="430"/>
      <c r="T2" s="428">
        <f>市郡別!N4</f>
        <v>0</v>
      </c>
      <c r="U2" s="429"/>
      <c r="V2" s="429"/>
      <c r="W2" s="429"/>
      <c r="X2" s="429"/>
    </row>
    <row r="3" spans="1:24" ht="12.75" customHeight="1" x14ac:dyDescent="0.15">
      <c r="A3" s="444"/>
      <c r="B3" s="444"/>
      <c r="C3" s="444"/>
      <c r="D3" s="444"/>
      <c r="E3" s="444"/>
      <c r="F3" s="444"/>
      <c r="G3" s="444"/>
      <c r="H3" s="444"/>
      <c r="I3" s="444"/>
      <c r="J3" s="444"/>
      <c r="K3" s="444"/>
      <c r="L3" s="444"/>
      <c r="M3" s="444"/>
      <c r="N3" s="444"/>
      <c r="O3" s="444"/>
      <c r="P3" s="444"/>
      <c r="Q3" s="444"/>
      <c r="R3" s="444"/>
      <c r="S3" s="444"/>
      <c r="T3" s="444"/>
      <c r="U3" s="444"/>
      <c r="V3" s="444"/>
      <c r="W3" s="444"/>
      <c r="X3" s="444"/>
    </row>
    <row r="4" spans="1:24" s="16" customFormat="1" ht="27.95" customHeight="1" x14ac:dyDescent="0.15">
      <c r="A4" s="462" t="s">
        <v>27</v>
      </c>
      <c r="B4" s="440" t="s">
        <v>28</v>
      </c>
      <c r="C4" s="435"/>
      <c r="D4" s="435"/>
      <c r="E4" s="435"/>
      <c r="F4" s="435"/>
      <c r="G4" s="436"/>
      <c r="H4" s="435" t="s">
        <v>20</v>
      </c>
      <c r="I4" s="435"/>
      <c r="J4" s="435"/>
      <c r="K4" s="435"/>
      <c r="L4" s="436"/>
      <c r="M4" s="445" t="s">
        <v>21</v>
      </c>
      <c r="N4" s="446"/>
      <c r="O4" s="447"/>
      <c r="P4" s="451" t="s">
        <v>22</v>
      </c>
      <c r="Q4" s="446"/>
      <c r="R4" s="452"/>
      <c r="S4" s="445" t="s">
        <v>23</v>
      </c>
      <c r="T4" s="446"/>
      <c r="U4" s="447"/>
      <c r="V4" s="448" t="s">
        <v>24</v>
      </c>
      <c r="W4" s="449"/>
      <c r="X4" s="450"/>
    </row>
    <row r="5" spans="1:24" ht="20.100000000000001" customHeight="1" x14ac:dyDescent="0.15">
      <c r="A5" s="463"/>
      <c r="B5" s="148" t="s">
        <v>225</v>
      </c>
      <c r="C5" s="145" t="s">
        <v>4</v>
      </c>
      <c r="D5" s="145" t="s">
        <v>0</v>
      </c>
      <c r="E5" s="148" t="s">
        <v>225</v>
      </c>
      <c r="F5" s="145" t="s">
        <v>4</v>
      </c>
      <c r="G5" s="147" t="s">
        <v>0</v>
      </c>
      <c r="H5" s="441" t="s">
        <v>5</v>
      </c>
      <c r="I5" s="442"/>
      <c r="J5" s="443"/>
      <c r="K5" s="145" t="s">
        <v>4</v>
      </c>
      <c r="L5" s="84" t="s">
        <v>0</v>
      </c>
      <c r="M5" s="148" t="s">
        <v>225</v>
      </c>
      <c r="N5" s="145" t="s">
        <v>4</v>
      </c>
      <c r="O5" s="146" t="s">
        <v>0</v>
      </c>
      <c r="P5" s="148" t="s">
        <v>225</v>
      </c>
      <c r="Q5" s="145" t="s">
        <v>4</v>
      </c>
      <c r="R5" s="84" t="s">
        <v>0</v>
      </c>
      <c r="S5" s="148" t="s">
        <v>225</v>
      </c>
      <c r="T5" s="145" t="s">
        <v>4</v>
      </c>
      <c r="U5" s="146" t="s">
        <v>0</v>
      </c>
      <c r="V5" s="148" t="s">
        <v>225</v>
      </c>
      <c r="W5" s="145" t="s">
        <v>4</v>
      </c>
      <c r="X5" s="84" t="s">
        <v>0</v>
      </c>
    </row>
    <row r="6" spans="1:24" ht="20.100000000000001" customHeight="1" x14ac:dyDescent="0.15">
      <c r="A6" s="455" t="s">
        <v>29</v>
      </c>
      <c r="B6" s="93" t="s">
        <v>137</v>
      </c>
      <c r="C6" s="258">
        <v>1850</v>
      </c>
      <c r="D6" s="259"/>
      <c r="E6" s="91" t="s">
        <v>157</v>
      </c>
      <c r="F6" s="266">
        <v>1960</v>
      </c>
      <c r="G6" s="267"/>
      <c r="H6" s="437" t="s">
        <v>165</v>
      </c>
      <c r="I6" s="438"/>
      <c r="J6" s="439"/>
      <c r="K6" s="266">
        <v>300</v>
      </c>
      <c r="L6" s="275"/>
      <c r="M6" s="88" t="s">
        <v>37</v>
      </c>
      <c r="N6" s="153">
        <v>950</v>
      </c>
      <c r="O6" s="268"/>
      <c r="P6" s="93" t="s">
        <v>165</v>
      </c>
      <c r="Q6" s="266">
        <v>300</v>
      </c>
      <c r="R6" s="275"/>
      <c r="S6" s="88" t="s">
        <v>38</v>
      </c>
      <c r="T6" s="153">
        <v>550</v>
      </c>
      <c r="U6" s="268"/>
      <c r="V6" s="93" t="s">
        <v>165</v>
      </c>
      <c r="W6" s="266">
        <v>210</v>
      </c>
      <c r="X6" s="275"/>
    </row>
    <row r="7" spans="1:24" ht="20.100000000000001" customHeight="1" x14ac:dyDescent="0.15">
      <c r="A7" s="456"/>
      <c r="B7" s="85" t="s">
        <v>138</v>
      </c>
      <c r="C7" s="260">
        <v>1540</v>
      </c>
      <c r="D7" s="261"/>
      <c r="E7" s="92" t="s">
        <v>158</v>
      </c>
      <c r="F7" s="262" t="s">
        <v>255</v>
      </c>
      <c r="G7" s="340"/>
      <c r="H7" s="432" t="s">
        <v>37</v>
      </c>
      <c r="I7" s="413"/>
      <c r="J7" s="414"/>
      <c r="K7" s="153">
        <v>600</v>
      </c>
      <c r="L7" s="276"/>
      <c r="M7" s="88" t="s">
        <v>38</v>
      </c>
      <c r="N7" s="153">
        <v>700</v>
      </c>
      <c r="O7" s="268"/>
      <c r="P7" s="85" t="s">
        <v>37</v>
      </c>
      <c r="Q7" s="153">
        <v>120</v>
      </c>
      <c r="R7" s="276"/>
      <c r="S7" s="88" t="s">
        <v>242</v>
      </c>
      <c r="T7" s="153">
        <v>250</v>
      </c>
      <c r="U7" s="268"/>
      <c r="V7" s="85" t="s">
        <v>37</v>
      </c>
      <c r="W7" s="153">
        <v>100</v>
      </c>
      <c r="X7" s="276"/>
    </row>
    <row r="8" spans="1:24" ht="20.100000000000001" customHeight="1" x14ac:dyDescent="0.15">
      <c r="A8" s="456"/>
      <c r="B8" s="85" t="s">
        <v>123</v>
      </c>
      <c r="C8" s="260">
        <v>1530</v>
      </c>
      <c r="D8" s="261"/>
      <c r="E8" s="92" t="s">
        <v>159</v>
      </c>
      <c r="F8" s="153">
        <v>1780</v>
      </c>
      <c r="G8" s="268"/>
      <c r="H8" s="432" t="s">
        <v>38</v>
      </c>
      <c r="I8" s="413"/>
      <c r="J8" s="414"/>
      <c r="K8" s="153">
        <v>650</v>
      </c>
      <c r="L8" s="276"/>
      <c r="M8" s="88" t="s">
        <v>39</v>
      </c>
      <c r="N8" s="153">
        <v>800</v>
      </c>
      <c r="O8" s="268"/>
      <c r="P8" s="85" t="s">
        <v>242</v>
      </c>
      <c r="Q8" s="153">
        <v>220</v>
      </c>
      <c r="R8" s="276"/>
      <c r="S8" s="344" t="s">
        <v>161</v>
      </c>
      <c r="T8" s="262" t="s">
        <v>263</v>
      </c>
      <c r="U8" s="340"/>
      <c r="V8" s="85" t="s">
        <v>242</v>
      </c>
      <c r="W8" s="153">
        <v>350</v>
      </c>
      <c r="X8" s="276"/>
    </row>
    <row r="9" spans="1:24" ht="20.100000000000001" customHeight="1" x14ac:dyDescent="0.15">
      <c r="A9" s="456"/>
      <c r="B9" s="85" t="s">
        <v>139</v>
      </c>
      <c r="C9" s="260">
        <v>1750</v>
      </c>
      <c r="D9" s="261"/>
      <c r="E9" s="92" t="s">
        <v>160</v>
      </c>
      <c r="F9" s="153">
        <v>1560</v>
      </c>
      <c r="G9" s="268"/>
      <c r="H9" s="432" t="s">
        <v>39</v>
      </c>
      <c r="I9" s="413"/>
      <c r="J9" s="414"/>
      <c r="K9" s="153">
        <v>550</v>
      </c>
      <c r="L9" s="276"/>
      <c r="M9" s="88" t="s">
        <v>41</v>
      </c>
      <c r="N9" s="153">
        <v>400</v>
      </c>
      <c r="O9" s="268"/>
      <c r="P9" s="85" t="s">
        <v>38</v>
      </c>
      <c r="Q9" s="153">
        <v>300</v>
      </c>
      <c r="R9" s="276"/>
      <c r="S9" s="124" t="s">
        <v>254</v>
      </c>
      <c r="T9" s="262" t="s">
        <v>263</v>
      </c>
      <c r="U9" s="340"/>
      <c r="V9" s="343" t="s">
        <v>261</v>
      </c>
      <c r="W9" s="153">
        <v>950</v>
      </c>
      <c r="X9" s="276"/>
    </row>
    <row r="10" spans="1:24" ht="20.100000000000001" customHeight="1" x14ac:dyDescent="0.15">
      <c r="A10" s="456"/>
      <c r="B10" s="85" t="s">
        <v>140</v>
      </c>
      <c r="C10" s="260">
        <v>1360</v>
      </c>
      <c r="D10" s="261"/>
      <c r="E10" s="92" t="s">
        <v>34</v>
      </c>
      <c r="F10" s="153">
        <v>620</v>
      </c>
      <c r="G10" s="268"/>
      <c r="H10" s="432" t="s">
        <v>40</v>
      </c>
      <c r="I10" s="413"/>
      <c r="J10" s="414"/>
      <c r="K10" s="153">
        <v>500</v>
      </c>
      <c r="L10" s="276"/>
      <c r="M10" s="352" t="s">
        <v>167</v>
      </c>
      <c r="N10" s="262" t="s">
        <v>263</v>
      </c>
      <c r="O10" s="340"/>
      <c r="P10" s="85" t="s">
        <v>277</v>
      </c>
      <c r="Q10" s="153">
        <v>40</v>
      </c>
      <c r="R10" s="276"/>
      <c r="S10" s="87" t="s">
        <v>247</v>
      </c>
      <c r="T10" s="262" t="s">
        <v>263</v>
      </c>
      <c r="U10" s="340"/>
      <c r="V10" s="328" t="s">
        <v>260</v>
      </c>
      <c r="W10" s="153">
        <v>720</v>
      </c>
      <c r="X10" s="276"/>
    </row>
    <row r="11" spans="1:24" ht="20.100000000000001" customHeight="1" x14ac:dyDescent="0.15">
      <c r="A11" s="456"/>
      <c r="B11" s="85" t="s">
        <v>141</v>
      </c>
      <c r="C11" s="260">
        <v>1230</v>
      </c>
      <c r="D11" s="261"/>
      <c r="E11" s="92" t="s">
        <v>161</v>
      </c>
      <c r="F11" s="153">
        <v>2150</v>
      </c>
      <c r="G11" s="268"/>
      <c r="H11" s="432" t="s">
        <v>166</v>
      </c>
      <c r="I11" s="413"/>
      <c r="J11" s="414"/>
      <c r="K11" s="153">
        <v>400</v>
      </c>
      <c r="L11" s="276"/>
      <c r="M11" s="352" t="s">
        <v>275</v>
      </c>
      <c r="N11" s="153">
        <v>130</v>
      </c>
      <c r="O11" s="268"/>
      <c r="P11" s="85" t="s">
        <v>278</v>
      </c>
      <c r="Q11" s="153">
        <v>30</v>
      </c>
      <c r="R11" s="276"/>
      <c r="S11" s="344" t="s">
        <v>251</v>
      </c>
      <c r="T11" s="262" t="s">
        <v>263</v>
      </c>
      <c r="U11" s="340"/>
      <c r="V11" s="328" t="s">
        <v>259</v>
      </c>
      <c r="W11" s="153">
        <v>410</v>
      </c>
      <c r="X11" s="276"/>
    </row>
    <row r="12" spans="1:24" ht="19.5" customHeight="1" x14ac:dyDescent="0.15">
      <c r="A12" s="456"/>
      <c r="B12" s="205" t="s">
        <v>240</v>
      </c>
      <c r="C12" s="260">
        <v>1220</v>
      </c>
      <c r="D12" s="261"/>
      <c r="E12" s="92" t="s">
        <v>35</v>
      </c>
      <c r="F12" s="153">
        <v>1070</v>
      </c>
      <c r="G12" s="268"/>
      <c r="H12" s="432" t="s">
        <v>161</v>
      </c>
      <c r="I12" s="413"/>
      <c r="J12" s="414"/>
      <c r="K12" s="153">
        <v>300</v>
      </c>
      <c r="L12" s="276"/>
      <c r="M12" s="352" t="s">
        <v>276</v>
      </c>
      <c r="N12" s="153">
        <v>150</v>
      </c>
      <c r="O12" s="268"/>
      <c r="P12" s="85" t="s">
        <v>279</v>
      </c>
      <c r="Q12" s="153">
        <v>150</v>
      </c>
      <c r="R12" s="276"/>
      <c r="S12" s="344" t="s">
        <v>248</v>
      </c>
      <c r="T12" s="262" t="s">
        <v>263</v>
      </c>
      <c r="U12" s="350"/>
      <c r="V12" s="328" t="s">
        <v>247</v>
      </c>
      <c r="W12" s="262" t="s">
        <v>263</v>
      </c>
      <c r="X12" s="318"/>
    </row>
    <row r="13" spans="1:24" ht="20.100000000000001" customHeight="1" x14ac:dyDescent="0.15">
      <c r="A13" s="456"/>
      <c r="B13" s="85" t="s">
        <v>142</v>
      </c>
      <c r="C13" s="260">
        <v>2100</v>
      </c>
      <c r="D13" s="261"/>
      <c r="E13" s="92" t="s">
        <v>162</v>
      </c>
      <c r="F13" s="153">
        <v>1700</v>
      </c>
      <c r="G13" s="268"/>
      <c r="H13" s="432" t="s">
        <v>265</v>
      </c>
      <c r="I13" s="413"/>
      <c r="J13" s="414"/>
      <c r="K13" s="153">
        <v>70</v>
      </c>
      <c r="L13" s="276"/>
      <c r="M13" s="352"/>
      <c r="N13" s="153"/>
      <c r="O13" s="314"/>
      <c r="P13" s="354" t="s">
        <v>40</v>
      </c>
      <c r="Q13" s="153">
        <v>200</v>
      </c>
      <c r="R13" s="276"/>
      <c r="S13" s="41"/>
      <c r="T13" s="162"/>
      <c r="U13" s="160"/>
      <c r="V13" s="85" t="s">
        <v>254</v>
      </c>
      <c r="W13" s="153">
        <v>400</v>
      </c>
      <c r="X13" s="276"/>
    </row>
    <row r="14" spans="1:24" ht="20.100000000000001" customHeight="1" x14ac:dyDescent="0.15">
      <c r="A14" s="456"/>
      <c r="B14" s="85" t="s">
        <v>143</v>
      </c>
      <c r="C14" s="260">
        <v>1190</v>
      </c>
      <c r="D14" s="261"/>
      <c r="E14" s="92" t="s">
        <v>163</v>
      </c>
      <c r="F14" s="153" t="s">
        <v>256</v>
      </c>
      <c r="G14" s="340"/>
      <c r="H14" s="421"/>
      <c r="I14" s="413"/>
      <c r="J14" s="414"/>
      <c r="K14" s="162"/>
      <c r="L14" s="164"/>
      <c r="M14" s="352"/>
      <c r="N14" s="153"/>
      <c r="O14" s="160"/>
      <c r="P14" s="354" t="s">
        <v>259</v>
      </c>
      <c r="Q14" s="153">
        <v>240</v>
      </c>
      <c r="R14" s="276"/>
      <c r="S14" s="41"/>
      <c r="T14" s="162"/>
      <c r="U14" s="160"/>
      <c r="V14" s="85" t="s">
        <v>269</v>
      </c>
      <c r="W14" s="153">
        <v>130</v>
      </c>
      <c r="X14" s="276"/>
    </row>
    <row r="15" spans="1:24" ht="20.100000000000001" customHeight="1" x14ac:dyDescent="0.15">
      <c r="A15" s="456"/>
      <c r="B15" s="85" t="s">
        <v>296</v>
      </c>
      <c r="C15" s="260">
        <v>1220</v>
      </c>
      <c r="D15" s="261"/>
      <c r="E15" s="92" t="s">
        <v>164</v>
      </c>
      <c r="F15" s="153">
        <v>110</v>
      </c>
      <c r="G15" s="268"/>
      <c r="H15" s="466"/>
      <c r="I15" s="421"/>
      <c r="J15" s="467"/>
      <c r="K15" s="162"/>
      <c r="L15" s="164"/>
      <c r="M15" s="352"/>
      <c r="N15" s="153"/>
      <c r="O15" s="160"/>
      <c r="P15" s="354" t="s">
        <v>265</v>
      </c>
      <c r="Q15" s="153">
        <v>10</v>
      </c>
      <c r="R15" s="276"/>
      <c r="S15" s="41"/>
      <c r="T15" s="162"/>
      <c r="U15" s="160"/>
      <c r="V15" s="328"/>
      <c r="W15" s="153"/>
      <c r="X15" s="164"/>
    </row>
    <row r="16" spans="1:24" ht="20.100000000000001" customHeight="1" x14ac:dyDescent="0.15">
      <c r="A16" s="456"/>
      <c r="B16" s="85" t="s">
        <v>144</v>
      </c>
      <c r="C16" s="260">
        <v>1180</v>
      </c>
      <c r="D16" s="261"/>
      <c r="E16" s="202" t="s">
        <v>108</v>
      </c>
      <c r="F16" s="269">
        <v>300</v>
      </c>
      <c r="G16" s="310"/>
      <c r="H16" s="421"/>
      <c r="I16" s="413"/>
      <c r="J16" s="414"/>
      <c r="K16" s="162"/>
      <c r="L16" s="164"/>
      <c r="M16" s="41"/>
      <c r="N16" s="162"/>
      <c r="O16" s="160"/>
      <c r="P16" s="42"/>
      <c r="Q16" s="162"/>
      <c r="R16" s="164"/>
      <c r="S16" s="41"/>
      <c r="T16" s="162"/>
      <c r="U16" s="160"/>
      <c r="V16" s="328"/>
      <c r="W16" s="153"/>
      <c r="X16" s="164"/>
    </row>
    <row r="17" spans="1:24" ht="20.100000000000001" customHeight="1" x14ac:dyDescent="0.15">
      <c r="A17" s="456"/>
      <c r="B17" s="85" t="s">
        <v>145</v>
      </c>
      <c r="C17" s="260">
        <v>2420</v>
      </c>
      <c r="D17" s="261"/>
      <c r="E17" s="202"/>
      <c r="F17" s="269"/>
      <c r="G17" s="342"/>
      <c r="H17" s="421"/>
      <c r="I17" s="413"/>
      <c r="J17" s="414"/>
      <c r="K17" s="162"/>
      <c r="L17" s="164"/>
      <c r="M17" s="41"/>
      <c r="N17" s="162"/>
      <c r="O17" s="160"/>
      <c r="P17" s="42"/>
      <c r="Q17" s="162"/>
      <c r="R17" s="164"/>
      <c r="S17" s="41"/>
      <c r="T17" s="162"/>
      <c r="U17" s="160"/>
      <c r="V17" s="43"/>
      <c r="W17" s="162"/>
      <c r="X17" s="164"/>
    </row>
    <row r="18" spans="1:24" ht="20.100000000000001" customHeight="1" x14ac:dyDescent="0.15">
      <c r="A18" s="456"/>
      <c r="B18" s="85" t="s">
        <v>244</v>
      </c>
      <c r="C18" s="260">
        <v>1320</v>
      </c>
      <c r="D18" s="261"/>
      <c r="E18" s="202" t="s">
        <v>231</v>
      </c>
      <c r="F18" s="260">
        <v>1040</v>
      </c>
      <c r="G18" s="311"/>
      <c r="H18" s="421"/>
      <c r="I18" s="413"/>
      <c r="J18" s="414"/>
      <c r="K18" s="162"/>
      <c r="L18" s="164"/>
      <c r="M18" s="41"/>
      <c r="N18" s="162"/>
      <c r="O18" s="160"/>
      <c r="P18" s="42"/>
      <c r="Q18" s="162"/>
      <c r="R18" s="164"/>
      <c r="S18" s="41"/>
      <c r="T18" s="162"/>
      <c r="U18" s="160"/>
      <c r="V18" s="43"/>
      <c r="W18" s="162"/>
      <c r="X18" s="164"/>
    </row>
    <row r="19" spans="1:24" ht="20.100000000000001" customHeight="1" x14ac:dyDescent="0.15">
      <c r="A19" s="456"/>
      <c r="B19" s="85" t="s">
        <v>30</v>
      </c>
      <c r="C19" s="260">
        <v>1340</v>
      </c>
      <c r="D19" s="261"/>
      <c r="E19" s="92" t="s">
        <v>232</v>
      </c>
      <c r="F19" s="260">
        <v>1690</v>
      </c>
      <c r="G19" s="311"/>
      <c r="H19" s="465"/>
      <c r="I19" s="413"/>
      <c r="J19" s="414"/>
      <c r="K19" s="162"/>
      <c r="L19" s="164"/>
      <c r="M19" s="38"/>
      <c r="N19" s="162"/>
      <c r="O19" s="160"/>
      <c r="P19" s="40"/>
      <c r="Q19" s="162"/>
      <c r="R19" s="164"/>
      <c r="S19" s="17"/>
      <c r="T19" s="162"/>
      <c r="U19" s="160"/>
      <c r="V19" s="43"/>
      <c r="W19" s="162"/>
      <c r="X19" s="164"/>
    </row>
    <row r="20" spans="1:24" ht="20.100000000000001" customHeight="1" x14ac:dyDescent="0.15">
      <c r="A20" s="456"/>
      <c r="B20" s="85" t="s">
        <v>146</v>
      </c>
      <c r="C20" s="260">
        <v>1000</v>
      </c>
      <c r="D20" s="261"/>
      <c r="E20" s="202" t="s">
        <v>233</v>
      </c>
      <c r="F20" s="153">
        <v>480</v>
      </c>
      <c r="G20" s="311"/>
      <c r="H20" s="464"/>
      <c r="I20" s="413"/>
      <c r="J20" s="414"/>
      <c r="K20" s="162"/>
      <c r="L20" s="164"/>
      <c r="M20" s="38"/>
      <c r="N20" s="162"/>
      <c r="O20" s="160"/>
      <c r="P20" s="40"/>
      <c r="Q20" s="162"/>
      <c r="R20" s="164"/>
      <c r="S20" s="17"/>
      <c r="T20" s="162"/>
      <c r="U20" s="160"/>
      <c r="V20" s="43"/>
      <c r="W20" s="162"/>
      <c r="X20" s="164"/>
    </row>
    <row r="21" spans="1:24" ht="20.100000000000001" customHeight="1" x14ac:dyDescent="0.15">
      <c r="A21" s="456"/>
      <c r="B21" s="85" t="s">
        <v>147</v>
      </c>
      <c r="C21" s="260">
        <v>1490</v>
      </c>
      <c r="D21" s="261"/>
      <c r="E21" s="316" t="s">
        <v>36</v>
      </c>
      <c r="F21" s="460">
        <f>SUM(F6:F20)</f>
        <v>14460</v>
      </c>
      <c r="G21" s="461"/>
      <c r="H21" s="464"/>
      <c r="I21" s="413"/>
      <c r="J21" s="414"/>
      <c r="K21" s="162"/>
      <c r="L21" s="164"/>
      <c r="M21" s="38"/>
      <c r="N21" s="162"/>
      <c r="O21" s="160"/>
      <c r="P21" s="40"/>
      <c r="Q21" s="162"/>
      <c r="R21" s="164"/>
      <c r="S21" s="17"/>
      <c r="T21" s="162"/>
      <c r="U21" s="160"/>
      <c r="V21" s="2"/>
      <c r="W21" s="162"/>
      <c r="X21" s="164"/>
    </row>
    <row r="22" spans="1:24" ht="20.100000000000001" customHeight="1" x14ac:dyDescent="0.15">
      <c r="A22" s="456"/>
      <c r="B22" s="85" t="s">
        <v>260</v>
      </c>
      <c r="C22" s="260">
        <v>2270</v>
      </c>
      <c r="D22" s="261"/>
      <c r="E22" s="203"/>
      <c r="F22" s="154"/>
      <c r="G22" s="270"/>
      <c r="H22" s="464"/>
      <c r="I22" s="413"/>
      <c r="J22" s="414"/>
      <c r="K22" s="162"/>
      <c r="L22" s="164"/>
      <c r="M22" s="38"/>
      <c r="N22" s="162"/>
      <c r="O22" s="160"/>
      <c r="P22" s="40"/>
      <c r="Q22" s="162"/>
      <c r="R22" s="164"/>
      <c r="S22" s="17"/>
      <c r="T22" s="162"/>
      <c r="U22" s="160"/>
      <c r="V22" s="2"/>
      <c r="W22" s="162"/>
      <c r="X22" s="164"/>
    </row>
    <row r="23" spans="1:24" ht="20.100000000000001" customHeight="1" x14ac:dyDescent="0.15">
      <c r="A23" s="456"/>
      <c r="B23" s="85" t="s">
        <v>148</v>
      </c>
      <c r="C23" s="260">
        <v>1430</v>
      </c>
      <c r="D23" s="261"/>
      <c r="E23" s="18"/>
      <c r="F23" s="153"/>
      <c r="G23" s="271"/>
      <c r="H23" s="464"/>
      <c r="I23" s="413"/>
      <c r="J23" s="414"/>
      <c r="K23" s="162"/>
      <c r="L23" s="164"/>
      <c r="M23" s="38"/>
      <c r="N23" s="162"/>
      <c r="O23" s="160"/>
      <c r="P23" s="40"/>
      <c r="Q23" s="162"/>
      <c r="R23" s="164"/>
      <c r="S23" s="17"/>
      <c r="T23" s="162"/>
      <c r="U23" s="160"/>
      <c r="V23" s="2"/>
      <c r="W23" s="162"/>
      <c r="X23" s="164"/>
    </row>
    <row r="24" spans="1:24" ht="20.100000000000001" customHeight="1" x14ac:dyDescent="0.15">
      <c r="A24" s="456"/>
      <c r="B24" s="85" t="s">
        <v>149</v>
      </c>
      <c r="C24" s="260">
        <v>1230</v>
      </c>
      <c r="D24" s="261"/>
      <c r="E24" s="39"/>
      <c r="F24" s="153"/>
      <c r="G24" s="271"/>
      <c r="H24" s="412"/>
      <c r="I24" s="413"/>
      <c r="J24" s="414"/>
      <c r="K24" s="162"/>
      <c r="L24" s="164"/>
      <c r="M24" s="38"/>
      <c r="N24" s="162"/>
      <c r="O24" s="160"/>
      <c r="P24" s="40"/>
      <c r="Q24" s="162"/>
      <c r="R24" s="164"/>
      <c r="S24" s="17"/>
      <c r="T24" s="162"/>
      <c r="U24" s="160"/>
      <c r="V24" s="2"/>
      <c r="W24" s="162"/>
      <c r="X24" s="164"/>
    </row>
    <row r="25" spans="1:24" ht="20.100000000000001" customHeight="1" x14ac:dyDescent="0.15">
      <c r="A25" s="456"/>
      <c r="B25" s="85" t="s">
        <v>150</v>
      </c>
      <c r="C25" s="262" t="s">
        <v>118</v>
      </c>
      <c r="D25" s="312"/>
      <c r="E25" s="39"/>
      <c r="F25" s="153"/>
      <c r="G25" s="271"/>
      <c r="H25" s="412"/>
      <c r="I25" s="413"/>
      <c r="J25" s="414"/>
      <c r="K25" s="162"/>
      <c r="L25" s="164"/>
      <c r="M25" s="17"/>
      <c r="N25" s="162"/>
      <c r="O25" s="160"/>
      <c r="P25" s="2"/>
      <c r="Q25" s="162"/>
      <c r="R25" s="164"/>
      <c r="S25" s="17"/>
      <c r="T25" s="162"/>
      <c r="U25" s="160"/>
      <c r="V25" s="2"/>
      <c r="W25" s="162"/>
      <c r="X25" s="164"/>
    </row>
    <row r="26" spans="1:24" ht="20.100000000000001" customHeight="1" x14ac:dyDescent="0.15">
      <c r="A26" s="456"/>
      <c r="B26" s="85" t="s">
        <v>31</v>
      </c>
      <c r="C26" s="260">
        <v>1270</v>
      </c>
      <c r="D26" s="261"/>
      <c r="E26" s="39"/>
      <c r="F26" s="153"/>
      <c r="G26" s="271"/>
      <c r="H26" s="412"/>
      <c r="I26" s="413"/>
      <c r="J26" s="414"/>
      <c r="K26" s="162"/>
      <c r="L26" s="164"/>
      <c r="M26" s="17"/>
      <c r="N26" s="162"/>
      <c r="O26" s="160"/>
      <c r="P26" s="2"/>
      <c r="Q26" s="162"/>
      <c r="R26" s="164"/>
      <c r="S26" s="17"/>
      <c r="T26" s="162"/>
      <c r="U26" s="160"/>
      <c r="V26" s="2"/>
      <c r="W26" s="162"/>
      <c r="X26" s="164"/>
    </row>
    <row r="27" spans="1:24" ht="20.100000000000001" customHeight="1" x14ac:dyDescent="0.15">
      <c r="A27" s="456"/>
      <c r="B27" s="85" t="s">
        <v>151</v>
      </c>
      <c r="C27" s="260">
        <v>1320</v>
      </c>
      <c r="D27" s="261"/>
      <c r="E27" s="39"/>
      <c r="F27" s="260"/>
      <c r="G27" s="272"/>
      <c r="H27" s="412"/>
      <c r="I27" s="413"/>
      <c r="J27" s="414"/>
      <c r="K27" s="162"/>
      <c r="L27" s="164"/>
      <c r="M27" s="17"/>
      <c r="N27" s="162"/>
      <c r="O27" s="160"/>
      <c r="P27" s="2"/>
      <c r="Q27" s="162"/>
      <c r="R27" s="164"/>
      <c r="S27" s="17"/>
      <c r="T27" s="162"/>
      <c r="U27" s="160"/>
      <c r="V27" s="2"/>
      <c r="W27" s="162"/>
      <c r="X27" s="164"/>
    </row>
    <row r="28" spans="1:24" ht="20.100000000000001" customHeight="1" x14ac:dyDescent="0.15">
      <c r="A28" s="456"/>
      <c r="B28" s="85" t="s">
        <v>152</v>
      </c>
      <c r="C28" s="260">
        <v>780</v>
      </c>
      <c r="D28" s="261"/>
      <c r="E28" s="18"/>
      <c r="F28" s="260"/>
      <c r="G28" s="272"/>
      <c r="H28" s="412"/>
      <c r="I28" s="413"/>
      <c r="J28" s="414"/>
      <c r="K28" s="162"/>
      <c r="L28" s="164"/>
      <c r="M28" s="17"/>
      <c r="N28" s="162"/>
      <c r="O28" s="160"/>
      <c r="P28" s="2"/>
      <c r="Q28" s="162"/>
      <c r="R28" s="164"/>
      <c r="S28" s="17"/>
      <c r="T28" s="162"/>
      <c r="U28" s="160"/>
      <c r="V28" s="2"/>
      <c r="W28" s="162"/>
      <c r="X28" s="164"/>
    </row>
    <row r="29" spans="1:24" ht="20.100000000000001" customHeight="1" x14ac:dyDescent="0.15">
      <c r="A29" s="456"/>
      <c r="B29" s="85" t="s">
        <v>245</v>
      </c>
      <c r="C29" s="260">
        <v>800</v>
      </c>
      <c r="D29" s="261"/>
      <c r="E29" s="18"/>
      <c r="F29" s="260"/>
      <c r="G29" s="272"/>
      <c r="H29" s="412"/>
      <c r="I29" s="413"/>
      <c r="J29" s="414"/>
      <c r="K29" s="162"/>
      <c r="L29" s="164"/>
      <c r="M29" s="17"/>
      <c r="N29" s="162"/>
      <c r="O29" s="160"/>
      <c r="P29" s="2"/>
      <c r="Q29" s="162"/>
      <c r="R29" s="164"/>
      <c r="S29" s="17"/>
      <c r="T29" s="162"/>
      <c r="U29" s="160"/>
      <c r="V29" s="2"/>
      <c r="W29" s="162"/>
      <c r="X29" s="164"/>
    </row>
    <row r="30" spans="1:24" ht="20.100000000000001" customHeight="1" x14ac:dyDescent="0.15">
      <c r="A30" s="456"/>
      <c r="B30" s="85" t="s">
        <v>295</v>
      </c>
      <c r="C30" s="260">
        <v>1470</v>
      </c>
      <c r="D30" s="261"/>
      <c r="E30" s="18"/>
      <c r="F30" s="260"/>
      <c r="G30" s="272"/>
      <c r="H30" s="412"/>
      <c r="I30" s="413"/>
      <c r="J30" s="414"/>
      <c r="K30" s="162"/>
      <c r="L30" s="164"/>
      <c r="M30" s="17"/>
      <c r="N30" s="162"/>
      <c r="O30" s="160"/>
      <c r="P30" s="2"/>
      <c r="Q30" s="162"/>
      <c r="R30" s="164"/>
      <c r="S30" s="17"/>
      <c r="T30" s="162"/>
      <c r="U30" s="160"/>
      <c r="V30" s="2"/>
      <c r="W30" s="162"/>
      <c r="X30" s="164"/>
    </row>
    <row r="31" spans="1:24" ht="20.100000000000001" customHeight="1" x14ac:dyDescent="0.15">
      <c r="A31" s="456"/>
      <c r="B31" s="85" t="s">
        <v>153</v>
      </c>
      <c r="C31" s="260">
        <v>1580</v>
      </c>
      <c r="D31" s="261"/>
      <c r="E31" s="18"/>
      <c r="F31" s="260"/>
      <c r="G31" s="272"/>
      <c r="H31" s="412"/>
      <c r="I31" s="413"/>
      <c r="J31" s="414"/>
      <c r="K31" s="162"/>
      <c r="L31" s="164"/>
      <c r="M31" s="17"/>
      <c r="N31" s="162"/>
      <c r="O31" s="160"/>
      <c r="P31" s="2"/>
      <c r="Q31" s="162"/>
      <c r="R31" s="164"/>
      <c r="S31" s="17"/>
      <c r="T31" s="162"/>
      <c r="U31" s="160"/>
      <c r="V31" s="2"/>
      <c r="W31" s="162"/>
      <c r="X31" s="164"/>
    </row>
    <row r="32" spans="1:24" ht="20.100000000000001" customHeight="1" x14ac:dyDescent="0.15">
      <c r="A32" s="456"/>
      <c r="B32" s="85" t="s">
        <v>154</v>
      </c>
      <c r="C32" s="262" t="s">
        <v>118</v>
      </c>
      <c r="D32" s="312"/>
      <c r="E32" s="18"/>
      <c r="F32" s="260"/>
      <c r="G32" s="272"/>
      <c r="H32" s="412"/>
      <c r="I32" s="413"/>
      <c r="J32" s="414"/>
      <c r="K32" s="162"/>
      <c r="L32" s="164"/>
      <c r="M32" s="17"/>
      <c r="N32" s="162"/>
      <c r="O32" s="160"/>
      <c r="P32" s="2"/>
      <c r="Q32" s="162"/>
      <c r="R32" s="164"/>
      <c r="S32" s="17"/>
      <c r="T32" s="162"/>
      <c r="U32" s="160"/>
      <c r="V32" s="2"/>
      <c r="W32" s="162"/>
      <c r="X32" s="164"/>
    </row>
    <row r="33" spans="1:24" ht="20.100000000000001" customHeight="1" x14ac:dyDescent="0.15">
      <c r="A33" s="456"/>
      <c r="B33" s="85" t="s">
        <v>155</v>
      </c>
      <c r="C33" s="260">
        <v>2410</v>
      </c>
      <c r="D33" s="261"/>
      <c r="E33" s="18"/>
      <c r="F33" s="260"/>
      <c r="G33" s="272"/>
      <c r="H33" s="412"/>
      <c r="I33" s="413"/>
      <c r="J33" s="414"/>
      <c r="K33" s="162"/>
      <c r="L33" s="164"/>
      <c r="M33" s="17"/>
      <c r="N33" s="162"/>
      <c r="O33" s="160"/>
      <c r="P33" s="2"/>
      <c r="Q33" s="162"/>
      <c r="R33" s="164"/>
      <c r="S33" s="17"/>
      <c r="T33" s="162"/>
      <c r="U33" s="160"/>
      <c r="V33" s="2"/>
      <c r="W33" s="162"/>
      <c r="X33" s="164"/>
    </row>
    <row r="34" spans="1:24" ht="20.100000000000001" customHeight="1" x14ac:dyDescent="0.15">
      <c r="A34" s="456"/>
      <c r="B34" s="85" t="s">
        <v>32</v>
      </c>
      <c r="C34" s="260">
        <v>1120</v>
      </c>
      <c r="D34" s="261"/>
      <c r="E34" s="18"/>
      <c r="F34" s="260"/>
      <c r="G34" s="272"/>
      <c r="H34" s="412"/>
      <c r="I34" s="413"/>
      <c r="J34" s="414"/>
      <c r="K34" s="162"/>
      <c r="L34" s="164"/>
      <c r="M34" s="17"/>
      <c r="N34" s="162"/>
      <c r="O34" s="160"/>
      <c r="P34" s="2"/>
      <c r="Q34" s="162"/>
      <c r="R34" s="164"/>
      <c r="S34" s="17"/>
      <c r="T34" s="162"/>
      <c r="U34" s="160"/>
      <c r="V34" s="2"/>
      <c r="W34" s="162"/>
      <c r="X34" s="164"/>
    </row>
    <row r="35" spans="1:24" ht="20.100000000000001" customHeight="1" x14ac:dyDescent="0.15">
      <c r="A35" s="456"/>
      <c r="B35" s="165" t="s">
        <v>156</v>
      </c>
      <c r="C35" s="264">
        <v>1490</v>
      </c>
      <c r="D35" s="265"/>
      <c r="E35" s="18"/>
      <c r="F35" s="260"/>
      <c r="G35" s="272"/>
      <c r="H35" s="412"/>
      <c r="I35" s="413"/>
      <c r="J35" s="414"/>
      <c r="K35" s="162"/>
      <c r="L35" s="164"/>
      <c r="M35" s="17"/>
      <c r="N35" s="162"/>
      <c r="O35" s="160"/>
      <c r="P35" s="2"/>
      <c r="Q35" s="162"/>
      <c r="R35" s="164"/>
      <c r="S35" s="17"/>
      <c r="T35" s="162"/>
      <c r="U35" s="160"/>
      <c r="V35" s="2"/>
      <c r="W35" s="162"/>
      <c r="X35" s="164"/>
    </row>
    <row r="36" spans="1:24" ht="20.100000000000001" customHeight="1" x14ac:dyDescent="0.15">
      <c r="A36" s="456"/>
      <c r="B36" s="85"/>
      <c r="C36" s="262"/>
      <c r="D36" s="312"/>
      <c r="E36" s="18"/>
      <c r="F36" s="153"/>
      <c r="G36" s="271"/>
      <c r="H36" s="412"/>
      <c r="I36" s="413"/>
      <c r="J36" s="414"/>
      <c r="K36" s="162"/>
      <c r="L36" s="164"/>
      <c r="M36" s="17"/>
      <c r="N36" s="162"/>
      <c r="O36" s="160"/>
      <c r="P36" s="2"/>
      <c r="Q36" s="162"/>
      <c r="R36" s="164"/>
      <c r="S36" s="17"/>
      <c r="T36" s="162"/>
      <c r="U36" s="160"/>
      <c r="V36" s="2"/>
      <c r="W36" s="162"/>
      <c r="X36" s="164"/>
    </row>
    <row r="37" spans="1:24" ht="20.100000000000001" customHeight="1" x14ac:dyDescent="0.15">
      <c r="A37" s="456"/>
      <c r="B37" s="85"/>
      <c r="C37" s="262"/>
      <c r="D37" s="263"/>
      <c r="E37" s="18"/>
      <c r="F37" s="153"/>
      <c r="G37" s="271"/>
      <c r="H37" s="412"/>
      <c r="I37" s="413"/>
      <c r="J37" s="414"/>
      <c r="K37" s="162"/>
      <c r="L37" s="164"/>
      <c r="M37" s="17"/>
      <c r="N37" s="162"/>
      <c r="O37" s="160"/>
      <c r="P37" s="2"/>
      <c r="Q37" s="162"/>
      <c r="R37" s="164"/>
      <c r="S37" s="17"/>
      <c r="T37" s="162"/>
      <c r="U37" s="160"/>
      <c r="V37" s="2"/>
      <c r="W37" s="162"/>
      <c r="X37" s="164"/>
    </row>
    <row r="38" spans="1:24" ht="20.100000000000001" customHeight="1" x14ac:dyDescent="0.15">
      <c r="A38" s="456"/>
      <c r="B38" s="85"/>
      <c r="C38" s="262"/>
      <c r="D38" s="263"/>
      <c r="E38" s="18"/>
      <c r="F38" s="153"/>
      <c r="G38" s="271"/>
      <c r="H38" s="412"/>
      <c r="I38" s="413"/>
      <c r="J38" s="414"/>
      <c r="K38" s="162"/>
      <c r="L38" s="164"/>
      <c r="M38" s="17"/>
      <c r="N38" s="162"/>
      <c r="O38" s="160"/>
      <c r="P38" s="2"/>
      <c r="Q38" s="162"/>
      <c r="R38" s="164"/>
      <c r="S38" s="17"/>
      <c r="T38" s="162"/>
      <c r="U38" s="160"/>
      <c r="V38" s="2"/>
      <c r="W38" s="162"/>
      <c r="X38" s="164"/>
    </row>
    <row r="39" spans="1:24" ht="20.100000000000001" customHeight="1" x14ac:dyDescent="0.15">
      <c r="A39" s="456"/>
      <c r="B39" s="85"/>
      <c r="C39" s="262"/>
      <c r="D39" s="312"/>
      <c r="E39" s="18"/>
      <c r="F39" s="153"/>
      <c r="G39" s="271"/>
      <c r="H39" s="412"/>
      <c r="I39" s="413"/>
      <c r="J39" s="414"/>
      <c r="K39" s="162"/>
      <c r="L39" s="164"/>
      <c r="M39" s="17"/>
      <c r="N39" s="162"/>
      <c r="O39" s="160"/>
      <c r="P39" s="2"/>
      <c r="Q39" s="162"/>
      <c r="R39" s="164"/>
      <c r="S39" s="17"/>
      <c r="T39" s="162"/>
      <c r="U39" s="160"/>
      <c r="V39" s="2"/>
      <c r="W39" s="162"/>
      <c r="X39" s="164"/>
    </row>
    <row r="40" spans="1:24" ht="20.100000000000001" customHeight="1" thickBot="1" x14ac:dyDescent="0.2">
      <c r="A40" s="457"/>
      <c r="B40" s="317" t="s">
        <v>33</v>
      </c>
      <c r="C40" s="458">
        <f>SUM(C6:C39)</f>
        <v>40910</v>
      </c>
      <c r="D40" s="459"/>
      <c r="E40" s="204"/>
      <c r="F40" s="154"/>
      <c r="G40" s="270"/>
      <c r="H40" s="412"/>
      <c r="I40" s="413"/>
      <c r="J40" s="414"/>
      <c r="K40" s="162"/>
      <c r="L40" s="164"/>
      <c r="M40" s="19"/>
      <c r="N40" s="163"/>
      <c r="O40" s="161"/>
      <c r="P40" s="20"/>
      <c r="Q40" s="163"/>
      <c r="R40" s="161"/>
      <c r="S40" s="20"/>
      <c r="T40" s="163"/>
      <c r="U40" s="161"/>
      <c r="V40" s="20"/>
      <c r="W40" s="163"/>
      <c r="X40" s="346"/>
    </row>
    <row r="41" spans="1:24" s="152" customFormat="1" ht="24" customHeight="1" thickTop="1" x14ac:dyDescent="0.15">
      <c r="A41" s="95">
        <f>F41+K41+N41+Q41+T41+W41</f>
        <v>67550</v>
      </c>
      <c r="B41" s="453"/>
      <c r="C41" s="454"/>
      <c r="D41" s="454"/>
      <c r="E41" s="149" t="s">
        <v>66</v>
      </c>
      <c r="F41" s="273">
        <f>SUM(F21,C40)</f>
        <v>55370</v>
      </c>
      <c r="G41" s="274">
        <f>SUM(G6:G20,D6:D39)</f>
        <v>0</v>
      </c>
      <c r="H41" s="415" t="s">
        <v>66</v>
      </c>
      <c r="I41" s="416"/>
      <c r="J41" s="417"/>
      <c r="K41" s="273">
        <f>SUM(K6:K13)</f>
        <v>3370</v>
      </c>
      <c r="L41" s="277">
        <f>SUM(L6:L13)</f>
        <v>0</v>
      </c>
      <c r="M41" s="151" t="s">
        <v>66</v>
      </c>
      <c r="N41" s="273">
        <f>SUM(N6:N12)</f>
        <v>3130</v>
      </c>
      <c r="O41" s="274">
        <f>SUM(O6:O12)</f>
        <v>0</v>
      </c>
      <c r="P41" s="150" t="s">
        <v>66</v>
      </c>
      <c r="Q41" s="273">
        <f>SUM(Q6:Q15)</f>
        <v>1610</v>
      </c>
      <c r="R41" s="277">
        <f>SUM(R6:R15)</f>
        <v>0</v>
      </c>
      <c r="S41" s="151" t="s">
        <v>66</v>
      </c>
      <c r="T41" s="273">
        <f>SUM(T6:T11)</f>
        <v>800</v>
      </c>
      <c r="U41" s="274">
        <f>SUM(U6:U11)</f>
        <v>0</v>
      </c>
      <c r="V41" s="150" t="s">
        <v>66</v>
      </c>
      <c r="W41" s="273">
        <f>SUM(W6:W14)</f>
        <v>3270</v>
      </c>
      <c r="X41" s="277">
        <f>SUM(X6:X14)</f>
        <v>0</v>
      </c>
    </row>
    <row r="42" spans="1:24" ht="6.75" customHeight="1" x14ac:dyDescent="0.15"/>
    <row r="43" spans="1:24" ht="18.75" customHeight="1" x14ac:dyDescent="0.15">
      <c r="W43" s="411" t="str">
        <f>市郡別!$R$40</f>
        <v>2025年10月現在</v>
      </c>
      <c r="X43" s="411"/>
    </row>
    <row r="44" spans="1:24" ht="18.75" customHeight="1" x14ac:dyDescent="0.15"/>
    <row r="45" spans="1:24" ht="18.75" customHeight="1" x14ac:dyDescent="0.15"/>
    <row r="46" spans="1:24" ht="18.75" customHeight="1" x14ac:dyDescent="0.15"/>
    <row r="47" spans="1:24" ht="18.75" customHeight="1" x14ac:dyDescent="0.15"/>
    <row r="48" spans="1:24" ht="18.75" customHeight="1" x14ac:dyDescent="0.15"/>
    <row r="49" ht="18.75" customHeight="1" x14ac:dyDescent="0.15"/>
    <row r="50" ht="18.75" customHeight="1" x14ac:dyDescent="0.15"/>
    <row r="51" ht="18.75" customHeight="1" x14ac:dyDescent="0.15"/>
  </sheetData>
  <sheetProtection algorithmName="SHA-512" hashValue="FRP/RixoVAYgMvQJeZ/R41EzN8D5yA9iSyuRbA56LRUFmdXgfdf/CjJpHitInSYnHP4ZxxjLL3WoloE15A3+aQ==" saltValue="M87GxrxFLbSmqBSlsb2Tsw==" spinCount="100000" sheet="1" selectLockedCells="1"/>
  <mergeCells count="59">
    <mergeCell ref="H28:J28"/>
    <mergeCell ref="H20:J20"/>
    <mergeCell ref="H21:J21"/>
    <mergeCell ref="H7:J7"/>
    <mergeCell ref="H22:J22"/>
    <mergeCell ref="H27:J27"/>
    <mergeCell ref="H26:J26"/>
    <mergeCell ref="H23:J23"/>
    <mergeCell ref="H19:J19"/>
    <mergeCell ref="H15:J15"/>
    <mergeCell ref="H14:J14"/>
    <mergeCell ref="B41:D41"/>
    <mergeCell ref="A6:A40"/>
    <mergeCell ref="C40:D40"/>
    <mergeCell ref="F21:G21"/>
    <mergeCell ref="A4:A5"/>
    <mergeCell ref="A1:E1"/>
    <mergeCell ref="A2:E2"/>
    <mergeCell ref="H4:L4"/>
    <mergeCell ref="H6:J6"/>
    <mergeCell ref="B4:G4"/>
    <mergeCell ref="H5:J5"/>
    <mergeCell ref="A3:X3"/>
    <mergeCell ref="M4:O4"/>
    <mergeCell ref="V4:X4"/>
    <mergeCell ref="S4:U4"/>
    <mergeCell ref="P4:R4"/>
    <mergeCell ref="H37:J37"/>
    <mergeCell ref="H34:J34"/>
    <mergeCell ref="H35:J35"/>
    <mergeCell ref="T1:X1"/>
    <mergeCell ref="F2:I2"/>
    <mergeCell ref="J2:L2"/>
    <mergeCell ref="N2:S2"/>
    <mergeCell ref="T2:X2"/>
    <mergeCell ref="N1:S1"/>
    <mergeCell ref="H16:J16"/>
    <mergeCell ref="H12:J12"/>
    <mergeCell ref="H13:J13"/>
    <mergeCell ref="H8:J8"/>
    <mergeCell ref="H9:J9"/>
    <mergeCell ref="H10:J10"/>
    <mergeCell ref="H11:J11"/>
    <mergeCell ref="W43:X43"/>
    <mergeCell ref="H31:J31"/>
    <mergeCell ref="H41:J41"/>
    <mergeCell ref="F1:L1"/>
    <mergeCell ref="H29:J29"/>
    <mergeCell ref="H30:J30"/>
    <mergeCell ref="H24:J24"/>
    <mergeCell ref="H25:J25"/>
    <mergeCell ref="H40:J40"/>
    <mergeCell ref="H17:J17"/>
    <mergeCell ref="H18:J18"/>
    <mergeCell ref="H38:J38"/>
    <mergeCell ref="H39:J39"/>
    <mergeCell ref="H32:J32"/>
    <mergeCell ref="H33:J33"/>
    <mergeCell ref="H36:J36"/>
  </mergeCells>
  <phoneticPr fontId="2"/>
  <dataValidations count="1">
    <dataValidation type="decimal" operator="lessThanOrEqual" allowBlank="1" showInputMessage="1" showErrorMessage="1" error="部数を超えています" sqref="L6:L13 G6:G20 R6:R15 O6:O13 X6:X14 U6:U11 D6:D39" xr:uid="{00000000-0002-0000-0100-000000000000}">
      <formula1>C6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8" orientation="landscape" r:id="rId1"/>
  <headerFooter alignWithMargins="0">
    <oddHeader>&amp;C&amp;"ＭＳ Ｐゴシック,太字"高 知 県　折 込 部 数 表</oddHeader>
    <oddFooter>&amp;R&amp;9株式会社&amp;11 読宣四国　&amp;8TEL087(888)6133　FAX087(888)6130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indexed="47"/>
    <pageSetUpPr fitToPage="1"/>
  </sheetPr>
  <dimension ref="A1:AA55"/>
  <sheetViews>
    <sheetView showZeros="0" showOutlineSymbols="0" zoomScale="65" zoomScaleNormal="65" zoomScaleSheetLayoutView="100" workbookViewId="0">
      <selection activeCell="D6" sqref="D6"/>
    </sheetView>
  </sheetViews>
  <sheetFormatPr defaultRowHeight="11.25" x14ac:dyDescent="0.15"/>
  <cols>
    <col min="1" max="1" width="7.625" style="13" customWidth="1"/>
    <col min="2" max="2" width="11.125" style="13" customWidth="1"/>
    <col min="3" max="3" width="10.625" style="13" customWidth="1"/>
    <col min="4" max="4" width="11.625" style="13" customWidth="1"/>
    <col min="5" max="5" width="4.625" style="13" customWidth="1"/>
    <col min="6" max="6" width="6.625" style="13" customWidth="1"/>
    <col min="7" max="7" width="10.625" style="13" customWidth="1"/>
    <col min="8" max="9" width="6.125" style="13" customWidth="1"/>
    <col min="10" max="12" width="3.75" style="13" customWidth="1"/>
    <col min="13" max="13" width="8.625" style="13" customWidth="1"/>
    <col min="14" max="14" width="2.625" style="13" customWidth="1"/>
    <col min="15" max="15" width="11.625" style="13" customWidth="1"/>
    <col min="16" max="16" width="11.25" style="13" customWidth="1"/>
    <col min="17" max="17" width="10.625" style="13" customWidth="1"/>
    <col min="18" max="18" width="11.625" style="13" customWidth="1"/>
    <col min="19" max="19" width="10.625" style="13" customWidth="1"/>
    <col min="20" max="21" width="5.625" style="13" customWidth="1"/>
    <col min="22" max="22" width="11.625" style="13" customWidth="1"/>
    <col min="23" max="24" width="10.625" style="13" customWidth="1"/>
    <col min="25" max="25" width="11.625" style="13" customWidth="1"/>
    <col min="26" max="26" width="5.375" style="13" customWidth="1"/>
    <col min="27" max="16384" width="9" style="13"/>
  </cols>
  <sheetData>
    <row r="1" spans="1:27" s="44" customFormat="1" ht="22.5" customHeight="1" x14ac:dyDescent="0.15">
      <c r="A1" s="419" t="s">
        <v>13</v>
      </c>
      <c r="B1" s="419"/>
      <c r="C1" s="419"/>
      <c r="D1" s="419"/>
      <c r="E1" s="420"/>
      <c r="F1" s="418" t="s">
        <v>136</v>
      </c>
      <c r="G1" s="419"/>
      <c r="H1" s="419"/>
      <c r="I1" s="419"/>
      <c r="J1" s="419"/>
      <c r="K1" s="419"/>
      <c r="L1" s="419"/>
      <c r="M1" s="420"/>
      <c r="N1" s="422" t="s">
        <v>122</v>
      </c>
      <c r="O1" s="431"/>
      <c r="P1" s="422" t="s">
        <v>18</v>
      </c>
      <c r="Q1" s="423"/>
      <c r="R1" s="423"/>
      <c r="S1" s="423"/>
      <c r="T1" s="431"/>
      <c r="U1" s="422" t="s">
        <v>16</v>
      </c>
      <c r="V1" s="423"/>
      <c r="W1" s="423"/>
      <c r="X1" s="423"/>
      <c r="Y1" s="423"/>
      <c r="Z1" s="1"/>
      <c r="AA1" s="1"/>
    </row>
    <row r="2" spans="1:27" s="44" customFormat="1" ht="30" customHeight="1" x14ac:dyDescent="0.15">
      <c r="A2" s="433">
        <f>市郡別!A4</f>
        <v>0</v>
      </c>
      <c r="B2" s="433"/>
      <c r="C2" s="433"/>
      <c r="D2" s="433"/>
      <c r="E2" s="434"/>
      <c r="F2" s="424">
        <f>SUM(D42,H42,O42,R42,V42,Y42)</f>
        <v>0</v>
      </c>
      <c r="G2" s="425"/>
      <c r="H2" s="425"/>
      <c r="I2" s="425"/>
      <c r="J2" s="426">
        <f>市郡別!R30</f>
        <v>0</v>
      </c>
      <c r="K2" s="426"/>
      <c r="L2" s="426"/>
      <c r="M2" s="427"/>
      <c r="N2" s="551" t="str">
        <f>市郡別!サイズ2</f>
        <v>-</v>
      </c>
      <c r="O2" s="552"/>
      <c r="P2" s="428">
        <f>市郡別!K4</f>
        <v>0</v>
      </c>
      <c r="Q2" s="429"/>
      <c r="R2" s="429"/>
      <c r="S2" s="429"/>
      <c r="T2" s="430"/>
      <c r="U2" s="428">
        <f>市郡別!N4</f>
        <v>0</v>
      </c>
      <c r="V2" s="429"/>
      <c r="W2" s="429"/>
      <c r="X2" s="429"/>
      <c r="Y2" s="429"/>
      <c r="Z2" s="22"/>
      <c r="AA2" s="22"/>
    </row>
    <row r="3" spans="1:27" ht="11.25" customHeight="1" x14ac:dyDescent="0.15">
      <c r="A3" s="522"/>
      <c r="B3" s="522"/>
      <c r="C3" s="522"/>
      <c r="D3" s="522"/>
      <c r="E3" s="522"/>
      <c r="F3" s="522"/>
      <c r="G3" s="522"/>
      <c r="H3" s="522"/>
      <c r="I3" s="522"/>
      <c r="J3" s="522"/>
      <c r="K3" s="522"/>
      <c r="L3" s="522"/>
      <c r="M3" s="522"/>
      <c r="N3" s="522"/>
      <c r="O3" s="522"/>
      <c r="P3" s="522"/>
      <c r="Q3" s="522"/>
      <c r="R3" s="522"/>
      <c r="S3" s="522"/>
      <c r="T3" s="522"/>
      <c r="U3" s="522"/>
      <c r="V3" s="522"/>
      <c r="W3" s="522"/>
      <c r="X3" s="522"/>
      <c r="Y3" s="522"/>
    </row>
    <row r="4" spans="1:27" ht="27.95" customHeight="1" x14ac:dyDescent="0.15">
      <c r="A4" s="555" t="s">
        <v>27</v>
      </c>
      <c r="B4" s="440" t="s">
        <v>28</v>
      </c>
      <c r="C4" s="435"/>
      <c r="D4" s="436"/>
      <c r="E4" s="440" t="s">
        <v>20</v>
      </c>
      <c r="F4" s="435"/>
      <c r="G4" s="435"/>
      <c r="H4" s="435"/>
      <c r="I4" s="436"/>
      <c r="J4" s="440" t="s">
        <v>21</v>
      </c>
      <c r="K4" s="435"/>
      <c r="L4" s="435"/>
      <c r="M4" s="435"/>
      <c r="N4" s="435"/>
      <c r="O4" s="436"/>
      <c r="P4" s="440" t="s">
        <v>22</v>
      </c>
      <c r="Q4" s="435"/>
      <c r="R4" s="436"/>
      <c r="S4" s="440" t="s">
        <v>23</v>
      </c>
      <c r="T4" s="435"/>
      <c r="U4" s="435"/>
      <c r="V4" s="436"/>
      <c r="W4" s="440" t="s">
        <v>24</v>
      </c>
      <c r="X4" s="435"/>
      <c r="Y4" s="435"/>
    </row>
    <row r="5" spans="1:27" ht="17.45" customHeight="1" x14ac:dyDescent="0.15">
      <c r="A5" s="556"/>
      <c r="B5" s="144" t="s">
        <v>5</v>
      </c>
      <c r="C5" s="145" t="s">
        <v>4</v>
      </c>
      <c r="D5" s="146" t="s">
        <v>0</v>
      </c>
      <c r="E5" s="441" t="s">
        <v>5</v>
      </c>
      <c r="F5" s="554"/>
      <c r="G5" s="145" t="s">
        <v>4</v>
      </c>
      <c r="H5" s="489" t="s">
        <v>0</v>
      </c>
      <c r="I5" s="571"/>
      <c r="J5" s="441" t="s">
        <v>5</v>
      </c>
      <c r="K5" s="490"/>
      <c r="L5" s="554"/>
      <c r="M5" s="489" t="s">
        <v>4</v>
      </c>
      <c r="N5" s="554"/>
      <c r="O5" s="147" t="s">
        <v>0</v>
      </c>
      <c r="P5" s="84" t="s">
        <v>5</v>
      </c>
      <c r="Q5" s="145" t="s">
        <v>4</v>
      </c>
      <c r="R5" s="84" t="s">
        <v>0</v>
      </c>
      <c r="S5" s="83" t="s">
        <v>5</v>
      </c>
      <c r="T5" s="489" t="s">
        <v>4</v>
      </c>
      <c r="U5" s="490"/>
      <c r="V5" s="146" t="s">
        <v>0</v>
      </c>
      <c r="W5" s="84" t="s">
        <v>5</v>
      </c>
      <c r="X5" s="157" t="s">
        <v>4</v>
      </c>
      <c r="Y5" s="158" t="s">
        <v>0</v>
      </c>
    </row>
    <row r="6" spans="1:27" ht="18" customHeight="1" x14ac:dyDescent="0.15">
      <c r="A6" s="557" t="s">
        <v>42</v>
      </c>
      <c r="B6" s="90" t="s">
        <v>168</v>
      </c>
      <c r="C6" s="207">
        <v>2170</v>
      </c>
      <c r="D6" s="208"/>
      <c r="E6" s="437" t="s">
        <v>46</v>
      </c>
      <c r="F6" s="535"/>
      <c r="G6" s="166">
        <v>400</v>
      </c>
      <c r="H6" s="549"/>
      <c r="I6" s="550"/>
      <c r="J6" s="543" t="s">
        <v>236</v>
      </c>
      <c r="K6" s="437"/>
      <c r="L6" s="535"/>
      <c r="M6" s="475">
        <v>300</v>
      </c>
      <c r="N6" s="476"/>
      <c r="O6" s="182"/>
      <c r="P6" s="119" t="s">
        <v>236</v>
      </c>
      <c r="Q6" s="166">
        <v>70</v>
      </c>
      <c r="R6" s="188"/>
      <c r="S6" s="90" t="s">
        <v>236</v>
      </c>
      <c r="T6" s="475">
        <v>60</v>
      </c>
      <c r="U6" s="476"/>
      <c r="V6" s="196"/>
      <c r="W6" s="119" t="s">
        <v>46</v>
      </c>
      <c r="X6" s="166">
        <v>410</v>
      </c>
      <c r="Y6" s="188"/>
    </row>
    <row r="7" spans="1:27" ht="18" customHeight="1" x14ac:dyDescent="0.15">
      <c r="A7" s="557"/>
      <c r="B7" s="88" t="s">
        <v>43</v>
      </c>
      <c r="C7" s="209">
        <v>700</v>
      </c>
      <c r="D7" s="210"/>
      <c r="E7" s="421"/>
      <c r="F7" s="467"/>
      <c r="G7" s="167"/>
      <c r="H7" s="493"/>
      <c r="I7" s="494"/>
      <c r="J7" s="575" t="s">
        <v>237</v>
      </c>
      <c r="K7" s="432"/>
      <c r="L7" s="576"/>
      <c r="M7" s="468">
        <v>100</v>
      </c>
      <c r="N7" s="470"/>
      <c r="O7" s="184"/>
      <c r="P7" s="119" t="s">
        <v>237</v>
      </c>
      <c r="Q7" s="167">
        <v>40</v>
      </c>
      <c r="R7" s="327"/>
      <c r="S7" s="124" t="s">
        <v>237</v>
      </c>
      <c r="T7" s="468">
        <v>20</v>
      </c>
      <c r="U7" s="469"/>
      <c r="V7" s="184"/>
      <c r="W7" s="329"/>
      <c r="X7" s="167"/>
      <c r="Y7" s="189"/>
    </row>
    <row r="8" spans="1:27" ht="18" customHeight="1" x14ac:dyDescent="0.15">
      <c r="A8" s="557"/>
      <c r="B8" s="88" t="s">
        <v>289</v>
      </c>
      <c r="C8" s="209">
        <v>1180</v>
      </c>
      <c r="D8" s="210"/>
      <c r="E8" s="421"/>
      <c r="F8" s="467"/>
      <c r="G8" s="167"/>
      <c r="H8" s="493"/>
      <c r="I8" s="494"/>
      <c r="J8" s="466"/>
      <c r="K8" s="421"/>
      <c r="L8" s="467"/>
      <c r="M8" s="468"/>
      <c r="N8" s="470"/>
      <c r="O8" s="185"/>
      <c r="P8" s="43"/>
      <c r="Q8" s="167"/>
      <c r="R8" s="189"/>
      <c r="S8" s="45"/>
      <c r="T8" s="468"/>
      <c r="U8" s="470"/>
      <c r="V8" s="185"/>
      <c r="W8" s="43"/>
      <c r="X8" s="167"/>
      <c r="Y8" s="189"/>
    </row>
    <row r="9" spans="1:27" ht="18" customHeight="1" x14ac:dyDescent="0.15">
      <c r="A9" s="558"/>
      <c r="B9" s="88" t="s">
        <v>169</v>
      </c>
      <c r="C9" s="209">
        <v>1320</v>
      </c>
      <c r="D9" s="210"/>
      <c r="E9" s="421"/>
      <c r="F9" s="467"/>
      <c r="G9" s="167"/>
      <c r="H9" s="493"/>
      <c r="I9" s="494"/>
      <c r="J9" s="466"/>
      <c r="K9" s="421"/>
      <c r="L9" s="467"/>
      <c r="M9" s="468"/>
      <c r="N9" s="470"/>
      <c r="O9" s="185"/>
      <c r="P9" s="43"/>
      <c r="Q9" s="167"/>
      <c r="R9" s="189"/>
      <c r="S9" s="45"/>
      <c r="T9" s="468"/>
      <c r="U9" s="470"/>
      <c r="V9" s="185"/>
      <c r="W9" s="43"/>
      <c r="X9" s="167"/>
      <c r="Y9" s="189"/>
    </row>
    <row r="10" spans="1:27" ht="18" customHeight="1" x14ac:dyDescent="0.15">
      <c r="A10" s="558"/>
      <c r="B10" s="341" t="s">
        <v>170</v>
      </c>
      <c r="C10" s="209">
        <v>1540</v>
      </c>
      <c r="D10" s="210"/>
      <c r="E10" s="421"/>
      <c r="F10" s="467"/>
      <c r="G10" s="167"/>
      <c r="H10" s="493"/>
      <c r="I10" s="494"/>
      <c r="J10" s="466"/>
      <c r="K10" s="421"/>
      <c r="L10" s="467"/>
      <c r="M10" s="468"/>
      <c r="N10" s="470"/>
      <c r="O10" s="185"/>
      <c r="P10" s="43"/>
      <c r="Q10" s="167"/>
      <c r="R10" s="189"/>
      <c r="S10" s="45"/>
      <c r="T10" s="468"/>
      <c r="U10" s="470"/>
      <c r="V10" s="185"/>
      <c r="W10" s="43"/>
      <c r="X10" s="167"/>
      <c r="Y10" s="189"/>
    </row>
    <row r="11" spans="1:27" ht="18" customHeight="1" x14ac:dyDescent="0.15">
      <c r="A11" s="558"/>
      <c r="B11" s="341" t="s">
        <v>171</v>
      </c>
      <c r="C11" s="209">
        <v>640</v>
      </c>
      <c r="D11" s="210"/>
      <c r="E11" s="421"/>
      <c r="F11" s="467"/>
      <c r="G11" s="167"/>
      <c r="H11" s="493"/>
      <c r="I11" s="494"/>
      <c r="J11" s="466"/>
      <c r="K11" s="421"/>
      <c r="L11" s="467"/>
      <c r="M11" s="468"/>
      <c r="N11" s="470"/>
      <c r="O11" s="185"/>
      <c r="P11" s="43"/>
      <c r="Q11" s="167"/>
      <c r="R11" s="189"/>
      <c r="S11" s="45"/>
      <c r="T11" s="468"/>
      <c r="U11" s="470"/>
      <c r="V11" s="185"/>
      <c r="W11" s="43"/>
      <c r="X11" s="167"/>
      <c r="Y11" s="189"/>
    </row>
    <row r="12" spans="1:27" ht="26.25" customHeight="1" thickBot="1" x14ac:dyDescent="0.2">
      <c r="A12" s="558"/>
      <c r="B12" s="356" t="s">
        <v>274</v>
      </c>
      <c r="C12" s="209">
        <v>810</v>
      </c>
      <c r="D12" s="210"/>
      <c r="E12" s="421"/>
      <c r="F12" s="467"/>
      <c r="G12" s="167"/>
      <c r="H12" s="493"/>
      <c r="I12" s="494"/>
      <c r="J12" s="466"/>
      <c r="K12" s="421"/>
      <c r="L12" s="467"/>
      <c r="M12" s="468"/>
      <c r="N12" s="470"/>
      <c r="O12" s="185"/>
      <c r="P12" s="43"/>
      <c r="Q12" s="167"/>
      <c r="R12" s="189"/>
      <c r="S12" s="45"/>
      <c r="T12" s="468"/>
      <c r="U12" s="470"/>
      <c r="V12" s="185"/>
      <c r="W12" s="43"/>
      <c r="X12" s="167"/>
      <c r="Y12" s="189"/>
    </row>
    <row r="13" spans="1:27" s="56" customFormat="1" ht="18" customHeight="1" thickTop="1" x14ac:dyDescent="0.15">
      <c r="A13" s="282">
        <f>SUM(C13,G13,M13,Q13,T13,X13)</f>
        <v>9760</v>
      </c>
      <c r="B13" s="283" t="s">
        <v>66</v>
      </c>
      <c r="C13" s="284">
        <f>SUM(C6:C12)</f>
        <v>8360</v>
      </c>
      <c r="D13" s="285">
        <f>SUM(D6:D12)</f>
        <v>0</v>
      </c>
      <c r="E13" s="577" t="s">
        <v>66</v>
      </c>
      <c r="F13" s="578"/>
      <c r="G13" s="286">
        <f>SUM(G6:G12)</f>
        <v>400</v>
      </c>
      <c r="H13" s="564">
        <f>SUM(H6:H12)</f>
        <v>0</v>
      </c>
      <c r="I13" s="565"/>
      <c r="J13" s="577" t="s">
        <v>66</v>
      </c>
      <c r="K13" s="583"/>
      <c r="L13" s="578"/>
      <c r="M13" s="485">
        <f>SUM(M6:M12)</f>
        <v>400</v>
      </c>
      <c r="N13" s="486"/>
      <c r="O13" s="288">
        <f>SUM(O6:O12)</f>
        <v>0</v>
      </c>
      <c r="P13" s="287" t="s">
        <v>66</v>
      </c>
      <c r="Q13" s="286">
        <f>SUM(Q6:Q12)</f>
        <v>110</v>
      </c>
      <c r="R13" s="289">
        <f>SUM(R6:R12)</f>
        <v>0</v>
      </c>
      <c r="S13" s="283" t="s">
        <v>66</v>
      </c>
      <c r="T13" s="485">
        <f>SUM(T6:U12)</f>
        <v>80</v>
      </c>
      <c r="U13" s="486"/>
      <c r="V13" s="288">
        <f>SUM(V6:V12)</f>
        <v>0</v>
      </c>
      <c r="W13" s="287" t="s">
        <v>66</v>
      </c>
      <c r="X13" s="286">
        <f>SUM(X6:X12)</f>
        <v>410</v>
      </c>
      <c r="Y13" s="289">
        <f>SUM(Y6:Y12)</f>
        <v>0</v>
      </c>
    </row>
    <row r="14" spans="1:27" ht="18" customHeight="1" x14ac:dyDescent="0.15">
      <c r="A14" s="566" t="s">
        <v>83</v>
      </c>
      <c r="B14" s="116" t="s">
        <v>172</v>
      </c>
      <c r="C14" s="213">
        <v>1150</v>
      </c>
      <c r="D14" s="214"/>
      <c r="E14" s="559"/>
      <c r="F14" s="560"/>
      <c r="G14" s="170"/>
      <c r="H14" s="538"/>
      <c r="I14" s="539"/>
      <c r="J14" s="515"/>
      <c r="K14" s="516"/>
      <c r="L14" s="517"/>
      <c r="M14" s="475"/>
      <c r="N14" s="514"/>
      <c r="O14" s="179"/>
      <c r="P14" s="49"/>
      <c r="Q14" s="170"/>
      <c r="R14" s="191"/>
      <c r="S14" s="48"/>
      <c r="T14" s="475"/>
      <c r="U14" s="476"/>
      <c r="V14" s="197"/>
      <c r="W14" s="49"/>
      <c r="X14" s="170"/>
      <c r="Y14" s="191"/>
    </row>
    <row r="15" spans="1:27" ht="18" customHeight="1" x14ac:dyDescent="0.15">
      <c r="A15" s="567"/>
      <c r="B15" s="355" t="s">
        <v>273</v>
      </c>
      <c r="C15" s="209">
        <v>980</v>
      </c>
      <c r="D15" s="210"/>
      <c r="E15" s="421"/>
      <c r="F15" s="467"/>
      <c r="G15" s="167"/>
      <c r="H15" s="493"/>
      <c r="I15" s="494"/>
      <c r="J15" s="511"/>
      <c r="K15" s="512"/>
      <c r="L15" s="513"/>
      <c r="M15" s="468"/>
      <c r="N15" s="469"/>
      <c r="O15" s="177"/>
      <c r="P15" s="43"/>
      <c r="Q15" s="167"/>
      <c r="R15" s="189"/>
      <c r="S15" s="45"/>
      <c r="T15" s="468"/>
      <c r="U15" s="470"/>
      <c r="V15" s="185"/>
      <c r="W15" s="43"/>
      <c r="X15" s="167"/>
      <c r="Y15" s="189"/>
    </row>
    <row r="16" spans="1:27" ht="18" customHeight="1" x14ac:dyDescent="0.15">
      <c r="A16" s="567"/>
      <c r="B16" s="117" t="s">
        <v>173</v>
      </c>
      <c r="C16" s="209">
        <v>1340</v>
      </c>
      <c r="D16" s="210"/>
      <c r="E16" s="421"/>
      <c r="F16" s="467"/>
      <c r="G16" s="167"/>
      <c r="H16" s="493"/>
      <c r="I16" s="494"/>
      <c r="J16" s="511"/>
      <c r="K16" s="512"/>
      <c r="L16" s="513"/>
      <c r="M16" s="468"/>
      <c r="N16" s="469"/>
      <c r="O16" s="177"/>
      <c r="P16" s="43"/>
      <c r="Q16" s="167"/>
      <c r="R16" s="189"/>
      <c r="S16" s="45"/>
      <c r="T16" s="468"/>
      <c r="U16" s="470"/>
      <c r="V16" s="185"/>
      <c r="W16" s="43"/>
      <c r="X16" s="167"/>
      <c r="Y16" s="189"/>
    </row>
    <row r="17" spans="1:25" ht="18" customHeight="1" x14ac:dyDescent="0.15">
      <c r="A17" s="567"/>
      <c r="B17" s="117" t="s">
        <v>174</v>
      </c>
      <c r="C17" s="209">
        <v>920</v>
      </c>
      <c r="D17" s="210"/>
      <c r="E17" s="421"/>
      <c r="F17" s="467"/>
      <c r="G17" s="167"/>
      <c r="H17" s="493"/>
      <c r="I17" s="494"/>
      <c r="J17" s="511"/>
      <c r="K17" s="512"/>
      <c r="L17" s="513"/>
      <c r="M17" s="468"/>
      <c r="N17" s="469"/>
      <c r="O17" s="177"/>
      <c r="P17" s="43"/>
      <c r="Q17" s="167"/>
      <c r="R17" s="189"/>
      <c r="S17" s="45"/>
      <c r="T17" s="468"/>
      <c r="U17" s="470"/>
      <c r="V17" s="185"/>
      <c r="W17" s="43"/>
      <c r="X17" s="167"/>
      <c r="Y17" s="189"/>
    </row>
    <row r="18" spans="1:25" ht="18" customHeight="1" thickBot="1" x14ac:dyDescent="0.2">
      <c r="A18" s="572"/>
      <c r="B18" s="290" t="s">
        <v>175</v>
      </c>
      <c r="C18" s="291">
        <v>1800</v>
      </c>
      <c r="D18" s="292"/>
      <c r="E18" s="541" t="s">
        <v>249</v>
      </c>
      <c r="F18" s="542"/>
      <c r="G18" s="293">
        <v>200</v>
      </c>
      <c r="H18" s="569"/>
      <c r="I18" s="570"/>
      <c r="J18" s="540" t="s">
        <v>47</v>
      </c>
      <c r="K18" s="541"/>
      <c r="L18" s="542"/>
      <c r="M18" s="487">
        <v>150</v>
      </c>
      <c r="N18" s="553"/>
      <c r="O18" s="256"/>
      <c r="P18" s="294"/>
      <c r="Q18" s="293"/>
      <c r="R18" s="295"/>
      <c r="S18" s="296"/>
      <c r="T18" s="487"/>
      <c r="U18" s="488"/>
      <c r="V18" s="297"/>
      <c r="W18" s="294"/>
      <c r="X18" s="293"/>
      <c r="Y18" s="295"/>
    </row>
    <row r="19" spans="1:25" s="56" customFormat="1" ht="18" customHeight="1" thickTop="1" x14ac:dyDescent="0.15">
      <c r="A19" s="112">
        <f>SUM(C19,G19,M19)</f>
        <v>6540</v>
      </c>
      <c r="B19" s="57" t="s">
        <v>66</v>
      </c>
      <c r="C19" s="215">
        <f>SUM(C14:C18)</f>
        <v>6190</v>
      </c>
      <c r="D19" s="216">
        <f>SUM(D14:D18)</f>
        <v>0</v>
      </c>
      <c r="E19" s="505" t="s">
        <v>66</v>
      </c>
      <c r="F19" s="507"/>
      <c r="G19" s="171">
        <f>SUM(G18)</f>
        <v>200</v>
      </c>
      <c r="H19" s="491">
        <f>SUM(H18)</f>
        <v>0</v>
      </c>
      <c r="I19" s="492"/>
      <c r="J19" s="505" t="s">
        <v>66</v>
      </c>
      <c r="K19" s="506"/>
      <c r="L19" s="507"/>
      <c r="M19" s="473">
        <f>SUM(M18)</f>
        <v>150</v>
      </c>
      <c r="N19" s="474"/>
      <c r="O19" s="172">
        <f>SUM(O18)</f>
        <v>0</v>
      </c>
      <c r="P19" s="55"/>
      <c r="Q19" s="171"/>
      <c r="R19" s="192"/>
      <c r="S19" s="54"/>
      <c r="T19" s="473"/>
      <c r="U19" s="474"/>
      <c r="V19" s="198"/>
      <c r="W19" s="55"/>
      <c r="X19" s="171"/>
      <c r="Y19" s="192"/>
    </row>
    <row r="20" spans="1:25" ht="27" x14ac:dyDescent="0.15">
      <c r="A20" s="566" t="s">
        <v>84</v>
      </c>
      <c r="B20" s="120" t="s">
        <v>183</v>
      </c>
      <c r="C20" s="213">
        <v>940</v>
      </c>
      <c r="D20" s="214"/>
      <c r="E20" s="573"/>
      <c r="F20" s="574"/>
      <c r="G20" s="170"/>
      <c r="H20" s="538"/>
      <c r="I20" s="539"/>
      <c r="J20" s="515"/>
      <c r="K20" s="516"/>
      <c r="L20" s="517"/>
      <c r="M20" s="475"/>
      <c r="N20" s="514"/>
      <c r="O20" s="179"/>
      <c r="P20" s="49"/>
      <c r="Q20" s="170"/>
      <c r="R20" s="191"/>
      <c r="S20" s="48"/>
      <c r="T20" s="475"/>
      <c r="U20" s="476"/>
      <c r="V20" s="197"/>
      <c r="W20" s="49"/>
      <c r="X20" s="170"/>
      <c r="Y20" s="191"/>
    </row>
    <row r="21" spans="1:25" ht="27" x14ac:dyDescent="0.15">
      <c r="A21" s="567"/>
      <c r="B21" s="121" t="s">
        <v>184</v>
      </c>
      <c r="C21" s="209">
        <v>290</v>
      </c>
      <c r="D21" s="210"/>
      <c r="E21" s="464"/>
      <c r="F21" s="529"/>
      <c r="G21" s="167"/>
      <c r="H21" s="493"/>
      <c r="I21" s="494"/>
      <c r="J21" s="511"/>
      <c r="K21" s="512"/>
      <c r="L21" s="513"/>
      <c r="M21" s="468"/>
      <c r="N21" s="469"/>
      <c r="O21" s="177"/>
      <c r="P21" s="43"/>
      <c r="Q21" s="167"/>
      <c r="R21" s="189"/>
      <c r="S21" s="45"/>
      <c r="T21" s="468"/>
      <c r="U21" s="470"/>
      <c r="V21" s="185"/>
      <c r="W21" s="43"/>
      <c r="X21" s="167"/>
      <c r="Y21" s="189"/>
    </row>
    <row r="22" spans="1:25" ht="27" customHeight="1" x14ac:dyDescent="0.15">
      <c r="A22" s="567"/>
      <c r="B22" s="347" t="s">
        <v>262</v>
      </c>
      <c r="C22" s="209">
        <v>1440</v>
      </c>
      <c r="D22" s="210"/>
      <c r="E22" s="432" t="s">
        <v>280</v>
      </c>
      <c r="F22" s="576"/>
      <c r="G22" s="167">
        <v>100</v>
      </c>
      <c r="H22" s="579"/>
      <c r="I22" s="580"/>
      <c r="J22" s="575" t="s">
        <v>48</v>
      </c>
      <c r="K22" s="432"/>
      <c r="L22" s="576"/>
      <c r="M22" s="468">
        <v>450</v>
      </c>
      <c r="N22" s="469"/>
      <c r="O22" s="168"/>
      <c r="P22" s="85" t="s">
        <v>48</v>
      </c>
      <c r="Q22" s="167">
        <v>120</v>
      </c>
      <c r="R22" s="193"/>
      <c r="S22" s="88" t="s">
        <v>48</v>
      </c>
      <c r="T22" s="468">
        <v>60</v>
      </c>
      <c r="U22" s="470"/>
      <c r="V22" s="184"/>
      <c r="W22" s="85" t="s">
        <v>48</v>
      </c>
      <c r="X22" s="167">
        <v>150</v>
      </c>
      <c r="Y22" s="193"/>
    </row>
    <row r="23" spans="1:25" ht="18" customHeight="1" x14ac:dyDescent="0.15">
      <c r="A23" s="567"/>
      <c r="B23" s="88" t="s">
        <v>176</v>
      </c>
      <c r="C23" s="209">
        <v>1230</v>
      </c>
      <c r="D23" s="210"/>
      <c r="E23" s="581"/>
      <c r="F23" s="582"/>
      <c r="G23" s="167"/>
      <c r="H23" s="493"/>
      <c r="I23" s="494"/>
      <c r="J23" s="511"/>
      <c r="K23" s="512"/>
      <c r="L23" s="513"/>
      <c r="M23" s="468"/>
      <c r="N23" s="469"/>
      <c r="O23" s="177"/>
      <c r="P23" s="43"/>
      <c r="Q23" s="167"/>
      <c r="R23" s="189"/>
      <c r="S23" s="45"/>
      <c r="T23" s="468"/>
      <c r="U23" s="470"/>
      <c r="V23" s="185"/>
      <c r="W23" s="43"/>
      <c r="X23" s="167"/>
      <c r="Y23" s="189"/>
    </row>
    <row r="24" spans="1:25" ht="18" customHeight="1" x14ac:dyDescent="0.15">
      <c r="A24" s="567"/>
      <c r="B24" s="88" t="s">
        <v>177</v>
      </c>
      <c r="C24" s="209">
        <v>1210</v>
      </c>
      <c r="D24" s="210"/>
      <c r="E24" s="464"/>
      <c r="F24" s="529"/>
      <c r="G24" s="167"/>
      <c r="H24" s="493"/>
      <c r="I24" s="494"/>
      <c r="J24" s="511"/>
      <c r="K24" s="512"/>
      <c r="L24" s="513"/>
      <c r="M24" s="468"/>
      <c r="N24" s="469"/>
      <c r="O24" s="177"/>
      <c r="P24" s="43"/>
      <c r="Q24" s="167"/>
      <c r="R24" s="189"/>
      <c r="S24" s="45"/>
      <c r="T24" s="468"/>
      <c r="U24" s="470"/>
      <c r="V24" s="185"/>
      <c r="W24" s="43"/>
      <c r="X24" s="167"/>
      <c r="Y24" s="189"/>
    </row>
    <row r="25" spans="1:25" ht="18" customHeight="1" x14ac:dyDescent="0.15">
      <c r="A25" s="567"/>
      <c r="B25" s="88" t="s">
        <v>178</v>
      </c>
      <c r="C25" s="309" t="s">
        <v>263</v>
      </c>
      <c r="D25" s="348"/>
      <c r="E25" s="464"/>
      <c r="F25" s="529"/>
      <c r="G25" s="167"/>
      <c r="H25" s="493"/>
      <c r="I25" s="494"/>
      <c r="J25" s="511"/>
      <c r="K25" s="512"/>
      <c r="L25" s="513"/>
      <c r="M25" s="468"/>
      <c r="N25" s="469"/>
      <c r="O25" s="177"/>
      <c r="P25" s="43"/>
      <c r="Q25" s="167"/>
      <c r="R25" s="189"/>
      <c r="S25" s="45"/>
      <c r="T25" s="468"/>
      <c r="U25" s="470"/>
      <c r="V25" s="185"/>
      <c r="W25" s="43"/>
      <c r="X25" s="167"/>
      <c r="Y25" s="189"/>
    </row>
    <row r="26" spans="1:25" ht="18" customHeight="1" thickBot="1" x14ac:dyDescent="0.2">
      <c r="A26" s="568"/>
      <c r="B26" s="115" t="s">
        <v>290</v>
      </c>
      <c r="C26" s="211">
        <v>70</v>
      </c>
      <c r="D26" s="212"/>
      <c r="E26" s="518"/>
      <c r="F26" s="519"/>
      <c r="G26" s="169"/>
      <c r="H26" s="495"/>
      <c r="I26" s="496"/>
      <c r="J26" s="508"/>
      <c r="K26" s="509"/>
      <c r="L26" s="510"/>
      <c r="M26" s="477"/>
      <c r="N26" s="483"/>
      <c r="O26" s="187"/>
      <c r="P26" s="46"/>
      <c r="Q26" s="169"/>
      <c r="R26" s="190"/>
      <c r="S26" s="47"/>
      <c r="T26" s="477"/>
      <c r="U26" s="478"/>
      <c r="V26" s="186"/>
      <c r="W26" s="46"/>
      <c r="X26" s="169"/>
      <c r="Y26" s="190"/>
    </row>
    <row r="27" spans="1:25" s="56" customFormat="1" ht="18" customHeight="1" thickTop="1" x14ac:dyDescent="0.15">
      <c r="A27" s="112">
        <f>SUM(C27,G27,M27,Q27,T27,X27)</f>
        <v>6060</v>
      </c>
      <c r="B27" s="57" t="s">
        <v>66</v>
      </c>
      <c r="C27" s="215">
        <f>SUM(C20:C26)</f>
        <v>5180</v>
      </c>
      <c r="D27" s="216">
        <f>SUM(D20:D26)</f>
        <v>0</v>
      </c>
      <c r="E27" s="505" t="s">
        <v>66</v>
      </c>
      <c r="F27" s="507"/>
      <c r="G27" s="171">
        <f>SUM(G22:G26)</f>
        <v>100</v>
      </c>
      <c r="H27" s="491">
        <f>SUM(H22)</f>
        <v>0</v>
      </c>
      <c r="I27" s="492"/>
      <c r="J27" s="505" t="s">
        <v>66</v>
      </c>
      <c r="K27" s="506"/>
      <c r="L27" s="507"/>
      <c r="M27" s="473">
        <f>SUM(M22:M26)</f>
        <v>450</v>
      </c>
      <c r="N27" s="474"/>
      <c r="O27" s="172">
        <f>SUM(O22)</f>
        <v>0</v>
      </c>
      <c r="P27" s="59" t="s">
        <v>66</v>
      </c>
      <c r="Q27" s="171">
        <f>SUM(Q22:Q26)</f>
        <v>120</v>
      </c>
      <c r="R27" s="194">
        <f>SUM(R22)</f>
        <v>0</v>
      </c>
      <c r="S27" s="57" t="s">
        <v>66</v>
      </c>
      <c r="T27" s="473">
        <f>SUM(T22:T26)</f>
        <v>60</v>
      </c>
      <c r="U27" s="474"/>
      <c r="V27" s="199">
        <f>SUM(V22)</f>
        <v>0</v>
      </c>
      <c r="W27" s="59" t="s">
        <v>66</v>
      </c>
      <c r="X27" s="171">
        <f>SUM(X22:X26)</f>
        <v>150</v>
      </c>
      <c r="Y27" s="194">
        <f>SUM(Y22)</f>
        <v>0</v>
      </c>
    </row>
    <row r="28" spans="1:25" ht="18" customHeight="1" x14ac:dyDescent="0.15">
      <c r="A28" s="566" t="s">
        <v>44</v>
      </c>
      <c r="B28" s="118" t="s">
        <v>179</v>
      </c>
      <c r="C28" s="213">
        <v>820</v>
      </c>
      <c r="D28" s="214"/>
      <c r="E28" s="531"/>
      <c r="F28" s="532"/>
      <c r="G28" s="170"/>
      <c r="H28" s="538"/>
      <c r="I28" s="539"/>
      <c r="J28" s="515"/>
      <c r="K28" s="516"/>
      <c r="L28" s="517"/>
      <c r="M28" s="475"/>
      <c r="N28" s="514"/>
      <c r="O28" s="179"/>
      <c r="P28" s="49"/>
      <c r="Q28" s="170"/>
      <c r="R28" s="191"/>
      <c r="S28" s="48"/>
      <c r="T28" s="475"/>
      <c r="U28" s="476"/>
      <c r="V28" s="197"/>
      <c r="W28" s="49"/>
      <c r="X28" s="170"/>
      <c r="Y28" s="191"/>
    </row>
    <row r="29" spans="1:25" ht="27" customHeight="1" x14ac:dyDescent="0.15">
      <c r="A29" s="567"/>
      <c r="B29" s="89" t="s">
        <v>182</v>
      </c>
      <c r="C29" s="209">
        <v>310</v>
      </c>
      <c r="D29" s="210"/>
      <c r="E29" s="412"/>
      <c r="F29" s="530"/>
      <c r="G29" s="167"/>
      <c r="H29" s="493"/>
      <c r="I29" s="494"/>
      <c r="J29" s="511"/>
      <c r="K29" s="512"/>
      <c r="L29" s="513"/>
      <c r="M29" s="468"/>
      <c r="N29" s="469"/>
      <c r="O29" s="177"/>
      <c r="P29" s="43"/>
      <c r="Q29" s="167"/>
      <c r="R29" s="189"/>
      <c r="S29" s="45"/>
      <c r="T29" s="468"/>
      <c r="U29" s="470"/>
      <c r="V29" s="185"/>
      <c r="W29" s="43"/>
      <c r="X29" s="167"/>
      <c r="Y29" s="189"/>
    </row>
    <row r="30" spans="1:25" ht="27" customHeight="1" x14ac:dyDescent="0.15">
      <c r="A30" s="567"/>
      <c r="B30" s="89" t="s">
        <v>133</v>
      </c>
      <c r="C30" s="209">
        <v>120</v>
      </c>
      <c r="D30" s="210"/>
      <c r="E30" s="412"/>
      <c r="F30" s="530"/>
      <c r="G30" s="167"/>
      <c r="H30" s="493"/>
      <c r="I30" s="494"/>
      <c r="J30" s="511"/>
      <c r="K30" s="512"/>
      <c r="L30" s="513"/>
      <c r="M30" s="468"/>
      <c r="N30" s="469"/>
      <c r="O30" s="177"/>
      <c r="P30" s="43"/>
      <c r="Q30" s="167"/>
      <c r="R30" s="189"/>
      <c r="S30" s="45"/>
      <c r="T30" s="468"/>
      <c r="U30" s="470"/>
      <c r="V30" s="185"/>
      <c r="W30" s="43"/>
      <c r="X30" s="167"/>
      <c r="Y30" s="189"/>
    </row>
    <row r="31" spans="1:25" ht="27.75" customHeight="1" thickBot="1" x14ac:dyDescent="0.2">
      <c r="A31" s="568"/>
      <c r="B31" s="122" t="s">
        <v>180</v>
      </c>
      <c r="C31" s="211">
        <v>180</v>
      </c>
      <c r="D31" s="212"/>
      <c r="E31" s="536"/>
      <c r="F31" s="537"/>
      <c r="G31" s="169"/>
      <c r="H31" s="495"/>
      <c r="I31" s="496"/>
      <c r="J31" s="508"/>
      <c r="K31" s="509"/>
      <c r="L31" s="510"/>
      <c r="M31" s="477"/>
      <c r="N31" s="483"/>
      <c r="O31" s="187"/>
      <c r="P31" s="46"/>
      <c r="Q31" s="169"/>
      <c r="R31" s="190"/>
      <c r="S31" s="47"/>
      <c r="T31" s="477"/>
      <c r="U31" s="478"/>
      <c r="V31" s="186"/>
      <c r="W31" s="46"/>
      <c r="X31" s="169"/>
      <c r="Y31" s="190"/>
    </row>
    <row r="32" spans="1:25" s="56" customFormat="1" ht="18" customHeight="1" thickTop="1" x14ac:dyDescent="0.15">
      <c r="A32" s="112">
        <f>SUM(C32,G32,M32,Q32,T32,X32)</f>
        <v>1430</v>
      </c>
      <c r="B32" s="57" t="s">
        <v>66</v>
      </c>
      <c r="C32" s="215">
        <f>SUM(C28:C31)</f>
        <v>1430</v>
      </c>
      <c r="D32" s="216">
        <f>SUM(D28:D31)</f>
        <v>0</v>
      </c>
      <c r="E32" s="533"/>
      <c r="F32" s="534"/>
      <c r="G32" s="171">
        <f>SUM(G28:G31)</f>
        <v>0</v>
      </c>
      <c r="H32" s="547">
        <f>SUM(H28:H31)</f>
        <v>0</v>
      </c>
      <c r="I32" s="548"/>
      <c r="J32" s="544"/>
      <c r="K32" s="545"/>
      <c r="L32" s="546"/>
      <c r="M32" s="473">
        <f>SUM(M28:M31)</f>
        <v>0</v>
      </c>
      <c r="N32" s="474"/>
      <c r="O32" s="180">
        <f>SUM(O28:O31)</f>
        <v>0</v>
      </c>
      <c r="P32" s="55"/>
      <c r="Q32" s="171">
        <f>SUM(Q28:Q31)</f>
        <v>0</v>
      </c>
      <c r="R32" s="192">
        <f>SUM(R28:R31)</f>
        <v>0</v>
      </c>
      <c r="S32" s="54"/>
      <c r="T32" s="473">
        <f>SUM(T28:T31)</f>
        <v>0</v>
      </c>
      <c r="U32" s="474"/>
      <c r="V32" s="198">
        <f>SUM(V28:V31)</f>
        <v>0</v>
      </c>
      <c r="W32" s="55"/>
      <c r="X32" s="171">
        <f>SUM(X28:X31)</f>
        <v>0</v>
      </c>
      <c r="Y32" s="192">
        <f>SUM(Y28:Y31)</f>
        <v>0</v>
      </c>
    </row>
    <row r="33" spans="1:25" ht="18" customHeight="1" x14ac:dyDescent="0.15">
      <c r="A33" s="561" t="s">
        <v>45</v>
      </c>
      <c r="B33" s="365" t="s">
        <v>292</v>
      </c>
      <c r="C33" s="213">
        <v>750</v>
      </c>
      <c r="D33" s="214"/>
      <c r="E33" s="437" t="s">
        <v>181</v>
      </c>
      <c r="F33" s="535"/>
      <c r="G33" s="170">
        <v>120</v>
      </c>
      <c r="H33" s="549"/>
      <c r="I33" s="550"/>
      <c r="J33" s="543" t="s">
        <v>181</v>
      </c>
      <c r="K33" s="437"/>
      <c r="L33" s="535"/>
      <c r="M33" s="481" t="s">
        <v>270</v>
      </c>
      <c r="N33" s="482"/>
      <c r="O33" s="319"/>
      <c r="P33" s="49"/>
      <c r="Q33" s="170"/>
      <c r="R33" s="191"/>
      <c r="S33" s="48"/>
      <c r="T33" s="475"/>
      <c r="U33" s="476"/>
      <c r="V33" s="197"/>
      <c r="W33" s="49"/>
      <c r="X33" s="170"/>
      <c r="Y33" s="191"/>
    </row>
    <row r="34" spans="1:25" ht="18" customHeight="1" thickBot="1" x14ac:dyDescent="0.2">
      <c r="A34" s="563"/>
      <c r="B34" s="115" t="s">
        <v>293</v>
      </c>
      <c r="C34" s="309" t="s">
        <v>118</v>
      </c>
      <c r="D34" s="348"/>
      <c r="E34" s="518"/>
      <c r="F34" s="519"/>
      <c r="G34" s="169"/>
      <c r="H34" s="495"/>
      <c r="I34" s="496"/>
      <c r="J34" s="508"/>
      <c r="K34" s="509"/>
      <c r="L34" s="510"/>
      <c r="M34" s="477"/>
      <c r="N34" s="483"/>
      <c r="O34" s="187"/>
      <c r="P34" s="46"/>
      <c r="Q34" s="169"/>
      <c r="R34" s="190"/>
      <c r="S34" s="47"/>
      <c r="T34" s="477"/>
      <c r="U34" s="478"/>
      <c r="V34" s="186"/>
      <c r="W34" s="46"/>
      <c r="X34" s="169"/>
      <c r="Y34" s="190"/>
    </row>
    <row r="35" spans="1:25" s="56" customFormat="1" ht="18" customHeight="1" thickTop="1" x14ac:dyDescent="0.15">
      <c r="A35" s="112">
        <f>SUM(C35,G35,M35,Q35,T35,X35)</f>
        <v>870</v>
      </c>
      <c r="B35" s="57" t="s">
        <v>66</v>
      </c>
      <c r="C35" s="215">
        <f>SUM(C33:C34)</f>
        <v>750</v>
      </c>
      <c r="D35" s="216">
        <f>SUM(D33:D34)</f>
        <v>0</v>
      </c>
      <c r="E35" s="505" t="s">
        <v>66</v>
      </c>
      <c r="F35" s="507"/>
      <c r="G35" s="171">
        <f>SUM(G33:G34)</f>
        <v>120</v>
      </c>
      <c r="H35" s="491">
        <f>SUM(H33:H34)</f>
        <v>0</v>
      </c>
      <c r="I35" s="492"/>
      <c r="J35" s="505" t="s">
        <v>66</v>
      </c>
      <c r="K35" s="506"/>
      <c r="L35" s="507"/>
      <c r="M35" s="473">
        <f>SUM(M33:N34)</f>
        <v>0</v>
      </c>
      <c r="N35" s="474"/>
      <c r="O35" s="172">
        <f>SUM(O33:O34)</f>
        <v>0</v>
      </c>
      <c r="P35" s="55"/>
      <c r="Q35" s="171">
        <f>SUM(Q33:Q34)</f>
        <v>0</v>
      </c>
      <c r="R35" s="192">
        <f>SUM(R33:R34)</f>
        <v>0</v>
      </c>
      <c r="S35" s="54"/>
      <c r="T35" s="473">
        <f>SUM(T33:T34)</f>
        <v>0</v>
      </c>
      <c r="U35" s="474"/>
      <c r="V35" s="198">
        <f>SUM(V33:V34)</f>
        <v>0</v>
      </c>
      <c r="W35" s="55"/>
      <c r="X35" s="171">
        <f>SUM(X33:X34)</f>
        <v>0</v>
      </c>
      <c r="Y35" s="192">
        <f>SUM(Y33:Y34)</f>
        <v>0</v>
      </c>
    </row>
    <row r="36" spans="1:25" ht="18" customHeight="1" x14ac:dyDescent="0.15">
      <c r="A36" s="561" t="s">
        <v>49</v>
      </c>
      <c r="B36" s="118" t="s">
        <v>234</v>
      </c>
      <c r="C36" s="213">
        <v>2300</v>
      </c>
      <c r="D36" s="214"/>
      <c r="E36" s="437" t="s">
        <v>50</v>
      </c>
      <c r="F36" s="535"/>
      <c r="G36" s="309" t="s">
        <v>297</v>
      </c>
      <c r="H36" s="493"/>
      <c r="I36" s="494"/>
      <c r="J36" s="543"/>
      <c r="K36" s="437"/>
      <c r="L36" s="535"/>
      <c r="M36" s="481"/>
      <c r="N36" s="482"/>
      <c r="O36" s="319"/>
      <c r="P36" s="81" t="s">
        <v>50</v>
      </c>
      <c r="Q36" s="309" t="s">
        <v>297</v>
      </c>
      <c r="R36" s="366"/>
      <c r="S36" s="118" t="s">
        <v>50</v>
      </c>
      <c r="T36" s="479" t="s">
        <v>297</v>
      </c>
      <c r="U36" s="480"/>
      <c r="V36" s="185"/>
      <c r="W36" s="81" t="s">
        <v>50</v>
      </c>
      <c r="X36" s="309" t="s">
        <v>297</v>
      </c>
      <c r="Y36" s="366"/>
    </row>
    <row r="37" spans="1:25" ht="18" customHeight="1" x14ac:dyDescent="0.15">
      <c r="A37" s="562"/>
      <c r="B37" s="88" t="s">
        <v>235</v>
      </c>
      <c r="C37" s="209">
        <v>1030</v>
      </c>
      <c r="D37" s="210"/>
      <c r="E37" s="464"/>
      <c r="F37" s="529"/>
      <c r="G37" s="167"/>
      <c r="H37" s="493"/>
      <c r="I37" s="494"/>
      <c r="J37" s="511"/>
      <c r="K37" s="512"/>
      <c r="L37" s="513"/>
      <c r="M37" s="468"/>
      <c r="N37" s="469"/>
      <c r="O37" s="177"/>
      <c r="P37" s="43"/>
      <c r="Q37" s="167"/>
      <c r="R37" s="189"/>
      <c r="S37" s="45"/>
      <c r="T37" s="468"/>
      <c r="U37" s="470"/>
      <c r="V37" s="185"/>
      <c r="W37" s="43"/>
      <c r="X37" s="167"/>
      <c r="Y37" s="189"/>
    </row>
    <row r="38" spans="1:25" ht="18" customHeight="1" thickBot="1" x14ac:dyDescent="0.2">
      <c r="A38" s="563"/>
      <c r="B38" s="115" t="s">
        <v>82</v>
      </c>
      <c r="C38" s="309" t="s">
        <v>118</v>
      </c>
      <c r="D38" s="348"/>
      <c r="E38" s="518"/>
      <c r="F38" s="519"/>
      <c r="G38" s="169"/>
      <c r="H38" s="495"/>
      <c r="I38" s="496"/>
      <c r="J38" s="508"/>
      <c r="K38" s="509"/>
      <c r="L38" s="510"/>
      <c r="M38" s="477"/>
      <c r="N38" s="483"/>
      <c r="O38" s="187"/>
      <c r="P38" s="46"/>
      <c r="Q38" s="169"/>
      <c r="R38" s="190"/>
      <c r="S38" s="47"/>
      <c r="T38" s="477"/>
      <c r="U38" s="478"/>
      <c r="V38" s="186"/>
      <c r="W38" s="46"/>
      <c r="X38" s="169"/>
      <c r="Y38" s="190"/>
    </row>
    <row r="39" spans="1:25" ht="18" customHeight="1" thickTop="1" x14ac:dyDescent="0.15">
      <c r="A39" s="112">
        <f>SUM(C39,G39,M39,Q39,T39,X39)</f>
        <v>3330</v>
      </c>
      <c r="B39" s="57" t="s">
        <v>66</v>
      </c>
      <c r="C39" s="215">
        <f>SUM(C36:C38)</f>
        <v>3330</v>
      </c>
      <c r="D39" s="216">
        <f>SUM(D36:D38)</f>
        <v>0</v>
      </c>
      <c r="E39" s="505" t="s">
        <v>66</v>
      </c>
      <c r="F39" s="507"/>
      <c r="G39" s="171">
        <f>SUM(G36:G38)</f>
        <v>0</v>
      </c>
      <c r="H39" s="491">
        <f>SUM(H36:H38)</f>
        <v>0</v>
      </c>
      <c r="I39" s="492"/>
      <c r="J39" s="505" t="s">
        <v>66</v>
      </c>
      <c r="K39" s="506"/>
      <c r="L39" s="507"/>
      <c r="M39" s="473">
        <f>SUM(M36:M38)</f>
        <v>0</v>
      </c>
      <c r="N39" s="474"/>
      <c r="O39" s="172">
        <f>SUM(O36:O38)</f>
        <v>0</v>
      </c>
      <c r="P39" s="59" t="s">
        <v>66</v>
      </c>
      <c r="Q39" s="171">
        <f>SUM(Q36:Q38)</f>
        <v>0</v>
      </c>
      <c r="R39" s="194">
        <f>SUM(R36:R38)</f>
        <v>0</v>
      </c>
      <c r="S39" s="57" t="s">
        <v>66</v>
      </c>
      <c r="T39" s="473">
        <f>SUM(T36:T38)</f>
        <v>0</v>
      </c>
      <c r="U39" s="474"/>
      <c r="V39" s="199">
        <f>SUM(V36:V38)</f>
        <v>0</v>
      </c>
      <c r="W39" s="59" t="s">
        <v>66</v>
      </c>
      <c r="X39" s="171">
        <f>SUM(X36:X38)</f>
        <v>0</v>
      </c>
      <c r="Y39" s="194">
        <f>SUM(Y36:Y38)</f>
        <v>0</v>
      </c>
    </row>
    <row r="40" spans="1:25" ht="18" customHeight="1" x14ac:dyDescent="0.15">
      <c r="A40" s="278"/>
      <c r="B40" s="52"/>
      <c r="C40" s="207"/>
      <c r="D40" s="217"/>
      <c r="E40" s="522"/>
      <c r="F40" s="523"/>
      <c r="G40" s="173"/>
      <c r="H40" s="524"/>
      <c r="I40" s="525"/>
      <c r="J40" s="526"/>
      <c r="K40" s="527"/>
      <c r="L40" s="528"/>
      <c r="M40" s="471"/>
      <c r="N40" s="484"/>
      <c r="O40" s="279"/>
      <c r="P40" s="44"/>
      <c r="Q40" s="173"/>
      <c r="R40" s="280"/>
      <c r="S40" s="65"/>
      <c r="T40" s="471"/>
      <c r="U40" s="472"/>
      <c r="V40" s="281"/>
      <c r="W40" s="44"/>
      <c r="X40" s="173"/>
      <c r="Y40" s="280"/>
    </row>
    <row r="41" spans="1:25" ht="18" customHeight="1" x14ac:dyDescent="0.15">
      <c r="A41" s="113" t="s">
        <v>19</v>
      </c>
      <c r="B41" s="52"/>
      <c r="C41" s="207"/>
      <c r="D41" s="217"/>
      <c r="E41" s="520"/>
      <c r="F41" s="521"/>
      <c r="G41" s="167"/>
      <c r="H41" s="493"/>
      <c r="I41" s="494"/>
      <c r="J41" s="499"/>
      <c r="K41" s="500"/>
      <c r="L41" s="501"/>
      <c r="M41" s="468"/>
      <c r="N41" s="469"/>
      <c r="O41" s="177"/>
      <c r="P41" s="68"/>
      <c r="Q41" s="167"/>
      <c r="R41" s="189"/>
      <c r="S41" s="257"/>
      <c r="T41" s="468"/>
      <c r="U41" s="470"/>
      <c r="V41" s="185"/>
      <c r="W41" s="68"/>
      <c r="X41" s="167"/>
      <c r="Y41" s="189"/>
    </row>
    <row r="42" spans="1:25" s="56" customFormat="1" ht="18" customHeight="1" x14ac:dyDescent="0.15">
      <c r="A42" s="114">
        <f>SUM(X42,T42,Q42,M42,G42,C42)</f>
        <v>27990</v>
      </c>
      <c r="B42" s="58" t="s">
        <v>66</v>
      </c>
      <c r="C42" s="218">
        <f>SUM(C13,C19,C27,C32,C35,C39)</f>
        <v>25240</v>
      </c>
      <c r="D42" s="219">
        <f>SUM(D13,D19,D27,D32,D35,D39)</f>
        <v>0</v>
      </c>
      <c r="E42" s="503" t="s">
        <v>66</v>
      </c>
      <c r="F42" s="504"/>
      <c r="G42" s="173">
        <f>SUM(G13,G19,G27,G35,G39)</f>
        <v>820</v>
      </c>
      <c r="H42" s="497">
        <f>SUM(H13,H19,H27,H35,H39)</f>
        <v>0</v>
      </c>
      <c r="I42" s="498"/>
      <c r="J42" s="502" t="s">
        <v>66</v>
      </c>
      <c r="K42" s="503"/>
      <c r="L42" s="504"/>
      <c r="M42" s="477">
        <f>SUM(M13,M19,M27,M35,M39)</f>
        <v>1000</v>
      </c>
      <c r="N42" s="483"/>
      <c r="O42" s="174">
        <f>SUM(O13,O19,O27,O35,O39)</f>
        <v>0</v>
      </c>
      <c r="P42" s="60" t="s">
        <v>66</v>
      </c>
      <c r="Q42" s="173">
        <f>SUM(Q13,Q27,Q39)</f>
        <v>230</v>
      </c>
      <c r="R42" s="195">
        <f>SUM(R13,R27,R39)</f>
        <v>0</v>
      </c>
      <c r="S42" s="58" t="s">
        <v>66</v>
      </c>
      <c r="T42" s="477">
        <f>SUM(T13,T27,T39)</f>
        <v>140</v>
      </c>
      <c r="U42" s="478"/>
      <c r="V42" s="201">
        <f>SUM(V13,V27,V39)</f>
        <v>0</v>
      </c>
      <c r="W42" s="60" t="s">
        <v>66</v>
      </c>
      <c r="X42" s="173">
        <f>SUM(X13,X27,X39)</f>
        <v>560</v>
      </c>
      <c r="Y42" s="195">
        <f>SUM(Y13,Y27,Y39)</f>
        <v>0</v>
      </c>
    </row>
    <row r="43" spans="1:25" ht="19.5" customHeight="1" x14ac:dyDescent="0.15">
      <c r="X43" s="411" t="str">
        <f>市郡別!$R$40</f>
        <v>2025年10月現在</v>
      </c>
      <c r="Y43" s="411"/>
    </row>
    <row r="44" spans="1:25" ht="15" customHeight="1" x14ac:dyDescent="0.15"/>
    <row r="45" spans="1:25" ht="15" customHeight="1" x14ac:dyDescent="0.15"/>
    <row r="46" spans="1:25" ht="15" customHeight="1" x14ac:dyDescent="0.15"/>
    <row r="47" spans="1:25" ht="15" customHeight="1" x14ac:dyDescent="0.15"/>
    <row r="48" spans="1:25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</sheetData>
  <sheetProtection algorithmName="SHA-512" hashValue="0QskUpEJ2jIpidzxxH126aRVPMnulVxQDP5RadbKsm5/Gt3oidfFKmzAqJs4SNTkkdGk2xcu/3WH0Or4PzTlng==" saltValue="ULN7JJywp8dMyV4Hm21zYw==" spinCount="100000" sheet="1" selectLockedCells="1"/>
  <mergeCells count="216">
    <mergeCell ref="E11:F11"/>
    <mergeCell ref="E12:F12"/>
    <mergeCell ref="E8:F8"/>
    <mergeCell ref="E10:F10"/>
    <mergeCell ref="M5:N5"/>
    <mergeCell ref="M6:N6"/>
    <mergeCell ref="M7:N7"/>
    <mergeCell ref="M8:N8"/>
    <mergeCell ref="J13:L13"/>
    <mergeCell ref="M10:N10"/>
    <mergeCell ref="J5:L5"/>
    <mergeCell ref="J6:L6"/>
    <mergeCell ref="J7:L7"/>
    <mergeCell ref="J8:L8"/>
    <mergeCell ref="J9:L9"/>
    <mergeCell ref="J10:L10"/>
    <mergeCell ref="J11:L11"/>
    <mergeCell ref="A14:A18"/>
    <mergeCell ref="H25:I25"/>
    <mergeCell ref="E20:F20"/>
    <mergeCell ref="E21:F21"/>
    <mergeCell ref="J22:L22"/>
    <mergeCell ref="J23:L23"/>
    <mergeCell ref="J25:L25"/>
    <mergeCell ref="E13:F13"/>
    <mergeCell ref="M13:N13"/>
    <mergeCell ref="M16:N16"/>
    <mergeCell ref="M14:N14"/>
    <mergeCell ref="E19:F19"/>
    <mergeCell ref="M19:N19"/>
    <mergeCell ref="H20:I20"/>
    <mergeCell ref="H21:I21"/>
    <mergeCell ref="H22:I22"/>
    <mergeCell ref="H23:I23"/>
    <mergeCell ref="H24:I24"/>
    <mergeCell ref="M25:N25"/>
    <mergeCell ref="M17:N17"/>
    <mergeCell ref="E24:F24"/>
    <mergeCell ref="E22:F22"/>
    <mergeCell ref="E23:F23"/>
    <mergeCell ref="A36:A38"/>
    <mergeCell ref="H8:I8"/>
    <mergeCell ref="H9:I9"/>
    <mergeCell ref="H10:I10"/>
    <mergeCell ref="H11:I11"/>
    <mergeCell ref="H12:I12"/>
    <mergeCell ref="H13:I13"/>
    <mergeCell ref="F1:M1"/>
    <mergeCell ref="J2:M2"/>
    <mergeCell ref="A28:A31"/>
    <mergeCell ref="A33:A34"/>
    <mergeCell ref="H15:I15"/>
    <mergeCell ref="H16:I16"/>
    <mergeCell ref="H17:I17"/>
    <mergeCell ref="H18:I18"/>
    <mergeCell ref="H19:I19"/>
    <mergeCell ref="E15:F15"/>
    <mergeCell ref="E9:F9"/>
    <mergeCell ref="A1:E1"/>
    <mergeCell ref="H5:I5"/>
    <mergeCell ref="H6:I6"/>
    <mergeCell ref="H7:I7"/>
    <mergeCell ref="A3:Y3"/>
    <mergeCell ref="A20:A26"/>
    <mergeCell ref="N1:O1"/>
    <mergeCell ref="N2:O2"/>
    <mergeCell ref="F2:I2"/>
    <mergeCell ref="U1:Y1"/>
    <mergeCell ref="M15:N15"/>
    <mergeCell ref="M18:N18"/>
    <mergeCell ref="A2:E2"/>
    <mergeCell ref="E5:F5"/>
    <mergeCell ref="E6:F6"/>
    <mergeCell ref="E7:F7"/>
    <mergeCell ref="E4:I4"/>
    <mergeCell ref="A4:A5"/>
    <mergeCell ref="B4:D4"/>
    <mergeCell ref="A6:A12"/>
    <mergeCell ref="J14:L14"/>
    <mergeCell ref="J15:L15"/>
    <mergeCell ref="J17:L17"/>
    <mergeCell ref="E16:F16"/>
    <mergeCell ref="E14:F14"/>
    <mergeCell ref="J16:L16"/>
    <mergeCell ref="E18:F18"/>
    <mergeCell ref="E17:F17"/>
    <mergeCell ref="T12:U12"/>
    <mergeCell ref="H14:I14"/>
    <mergeCell ref="M26:N26"/>
    <mergeCell ref="J21:L21"/>
    <mergeCell ref="M36:N36"/>
    <mergeCell ref="M37:N37"/>
    <mergeCell ref="M38:N38"/>
    <mergeCell ref="J38:L38"/>
    <mergeCell ref="E36:F36"/>
    <mergeCell ref="E37:F37"/>
    <mergeCell ref="J18:L18"/>
    <mergeCell ref="J19:L19"/>
    <mergeCell ref="J24:L24"/>
    <mergeCell ref="J20:L20"/>
    <mergeCell ref="M21:N21"/>
    <mergeCell ref="M20:N20"/>
    <mergeCell ref="M22:N22"/>
    <mergeCell ref="M23:N23"/>
    <mergeCell ref="M24:N24"/>
    <mergeCell ref="J36:L36"/>
    <mergeCell ref="J37:L37"/>
    <mergeCell ref="J32:L32"/>
    <mergeCell ref="J33:L33"/>
    <mergeCell ref="H32:I32"/>
    <mergeCell ref="H33:I33"/>
    <mergeCell ref="H34:I34"/>
    <mergeCell ref="E42:F42"/>
    <mergeCell ref="E38:F38"/>
    <mergeCell ref="E39:F39"/>
    <mergeCell ref="E41:F41"/>
    <mergeCell ref="E40:F40"/>
    <mergeCell ref="H40:I40"/>
    <mergeCell ref="J40:L40"/>
    <mergeCell ref="E26:F26"/>
    <mergeCell ref="E25:F25"/>
    <mergeCell ref="E30:F30"/>
    <mergeCell ref="E28:F28"/>
    <mergeCell ref="E29:F29"/>
    <mergeCell ref="E32:F32"/>
    <mergeCell ref="E35:F35"/>
    <mergeCell ref="E34:F34"/>
    <mergeCell ref="E33:F33"/>
    <mergeCell ref="E31:F31"/>
    <mergeCell ref="H28:I28"/>
    <mergeCell ref="H29:I29"/>
    <mergeCell ref="H26:I26"/>
    <mergeCell ref="M28:N28"/>
    <mergeCell ref="M29:N29"/>
    <mergeCell ref="M30:N30"/>
    <mergeCell ref="M31:N31"/>
    <mergeCell ref="H31:I31"/>
    <mergeCell ref="E27:F27"/>
    <mergeCell ref="H27:I27"/>
    <mergeCell ref="J30:L30"/>
    <mergeCell ref="J31:L31"/>
    <mergeCell ref="J28:L28"/>
    <mergeCell ref="H30:I30"/>
    <mergeCell ref="J27:L27"/>
    <mergeCell ref="M27:N27"/>
    <mergeCell ref="P4:R4"/>
    <mergeCell ref="M42:N42"/>
    <mergeCell ref="H35:I35"/>
    <mergeCell ref="H36:I36"/>
    <mergeCell ref="H37:I37"/>
    <mergeCell ref="H38:I38"/>
    <mergeCell ref="H39:I39"/>
    <mergeCell ref="H41:I41"/>
    <mergeCell ref="H42:I42"/>
    <mergeCell ref="M41:N41"/>
    <mergeCell ref="J41:L41"/>
    <mergeCell ref="J42:L42"/>
    <mergeCell ref="J39:L39"/>
    <mergeCell ref="M11:N11"/>
    <mergeCell ref="M12:N12"/>
    <mergeCell ref="J12:L12"/>
    <mergeCell ref="M35:N35"/>
    <mergeCell ref="J34:L34"/>
    <mergeCell ref="M32:N32"/>
    <mergeCell ref="J29:L29"/>
    <mergeCell ref="J4:O4"/>
    <mergeCell ref="M9:N9"/>
    <mergeCell ref="J35:L35"/>
    <mergeCell ref="J26:L26"/>
    <mergeCell ref="P1:T1"/>
    <mergeCell ref="P2:T2"/>
    <mergeCell ref="T34:U34"/>
    <mergeCell ref="T35:U35"/>
    <mergeCell ref="T28:U28"/>
    <mergeCell ref="T13:U13"/>
    <mergeCell ref="T14:U14"/>
    <mergeCell ref="T16:U16"/>
    <mergeCell ref="T17:U17"/>
    <mergeCell ref="T15:U15"/>
    <mergeCell ref="T27:U27"/>
    <mergeCell ref="T26:U26"/>
    <mergeCell ref="T19:U19"/>
    <mergeCell ref="T20:U20"/>
    <mergeCell ref="T21:U21"/>
    <mergeCell ref="T22:U22"/>
    <mergeCell ref="T24:U24"/>
    <mergeCell ref="T18:U18"/>
    <mergeCell ref="T23:U23"/>
    <mergeCell ref="U2:Y2"/>
    <mergeCell ref="W4:Y4"/>
    <mergeCell ref="T11:U11"/>
    <mergeCell ref="T5:U5"/>
    <mergeCell ref="T6:U6"/>
    <mergeCell ref="M33:N33"/>
    <mergeCell ref="M34:N34"/>
    <mergeCell ref="M39:N39"/>
    <mergeCell ref="M40:N40"/>
    <mergeCell ref="T42:U42"/>
    <mergeCell ref="T39:U39"/>
    <mergeCell ref="T41:U41"/>
    <mergeCell ref="T37:U37"/>
    <mergeCell ref="T38:U38"/>
    <mergeCell ref="T7:U7"/>
    <mergeCell ref="T8:U8"/>
    <mergeCell ref="S4:V4"/>
    <mergeCell ref="T25:U25"/>
    <mergeCell ref="T29:U29"/>
    <mergeCell ref="T9:U9"/>
    <mergeCell ref="T10:U10"/>
    <mergeCell ref="X43:Y43"/>
    <mergeCell ref="T40:U40"/>
    <mergeCell ref="T30:U30"/>
    <mergeCell ref="T32:U32"/>
    <mergeCell ref="T33:U33"/>
    <mergeCell ref="T31:U31"/>
    <mergeCell ref="T36:U36"/>
  </mergeCells>
  <phoneticPr fontId="2"/>
  <dataValidations count="3">
    <dataValidation type="whole" operator="lessThanOrEqual" allowBlank="1" showInputMessage="1" showErrorMessage="1" error="部数を超えています" sqref="D33 H33 D36:D37" xr:uid="{00000000-0002-0000-0200-000000000000}">
      <formula1>C33</formula1>
    </dataValidation>
    <dataValidation type="decimal" operator="lessThanOrEqual" allowBlank="1" showInputMessage="1" showErrorMessage="1" error="部数を超えています" sqref="R22 H18 H22 R6 V6:V7 Y6 D14:D18 D28:D31 Y22 D20:D26 H6 V22 D6:D12 D34 D38" xr:uid="{00000000-0002-0000-0200-000001000000}">
      <formula1>C6</formula1>
    </dataValidation>
    <dataValidation type="decimal" operator="lessThanOrEqual" allowBlank="1" showInputMessage="1" showErrorMessage="1" error="部数を超えています" sqref="O6:O7 O18 O22 O33 O36" xr:uid="{00000000-0002-0000-0200-000002000000}">
      <formula1>M6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7" orientation="landscape" r:id="rId1"/>
  <headerFooter alignWithMargins="0">
    <oddHeader>&amp;C&amp;"ＭＳ Ｐゴシック,太字"高 知 県　折 込 部 数 表</oddHeader>
    <oddFooter>&amp;R&amp;9株式会社&amp;11 読宣四国　&amp;8TEL087(888)6133　FAX087(888)6130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indexed="47"/>
    <pageSetUpPr fitToPage="1"/>
  </sheetPr>
  <dimension ref="A1:AA52"/>
  <sheetViews>
    <sheetView showZeros="0" zoomScale="66" zoomScaleNormal="66" zoomScaleSheetLayoutView="100" workbookViewId="0">
      <selection activeCell="D6" sqref="D6"/>
    </sheetView>
  </sheetViews>
  <sheetFormatPr defaultRowHeight="11.25" x14ac:dyDescent="0.15"/>
  <cols>
    <col min="1" max="1" width="7.625" style="13" customWidth="1"/>
    <col min="2" max="2" width="11.125" style="13" customWidth="1"/>
    <col min="3" max="3" width="10.625" style="13" customWidth="1"/>
    <col min="4" max="4" width="11.625" style="13" customWidth="1"/>
    <col min="5" max="5" width="4.625" style="13" customWidth="1"/>
    <col min="6" max="6" width="6.625" style="13" customWidth="1"/>
    <col min="7" max="7" width="10.625" style="13" customWidth="1"/>
    <col min="8" max="9" width="6.125" style="13" customWidth="1"/>
    <col min="10" max="12" width="3.75" style="13" customWidth="1"/>
    <col min="13" max="13" width="8.625" style="13" customWidth="1"/>
    <col min="14" max="14" width="2.625" style="13" customWidth="1"/>
    <col min="15" max="15" width="11.625" style="13" customWidth="1"/>
    <col min="16" max="17" width="10.625" style="13" customWidth="1"/>
    <col min="18" max="18" width="11.625" style="13" customWidth="1"/>
    <col min="19" max="19" width="10.625" style="13" customWidth="1"/>
    <col min="20" max="21" width="5.625" style="13" customWidth="1"/>
    <col min="22" max="22" width="11.625" style="13" customWidth="1"/>
    <col min="23" max="24" width="10.625" style="13" customWidth="1"/>
    <col min="25" max="25" width="11.625" style="13" customWidth="1"/>
    <col min="26" max="26" width="5" style="44" customWidth="1"/>
    <col min="27" max="16384" width="9" style="44"/>
  </cols>
  <sheetData>
    <row r="1" spans="1:27" ht="22.5" customHeight="1" x14ac:dyDescent="0.15">
      <c r="A1" s="419" t="s">
        <v>13</v>
      </c>
      <c r="B1" s="419"/>
      <c r="C1" s="419"/>
      <c r="D1" s="419"/>
      <c r="E1" s="420"/>
      <c r="F1" s="418" t="s">
        <v>136</v>
      </c>
      <c r="G1" s="419"/>
      <c r="H1" s="419"/>
      <c r="I1" s="419"/>
      <c r="J1" s="419"/>
      <c r="K1" s="419"/>
      <c r="L1" s="419"/>
      <c r="M1" s="420"/>
      <c r="N1" s="422" t="s">
        <v>122</v>
      </c>
      <c r="O1" s="431"/>
      <c r="P1" s="422" t="s">
        <v>18</v>
      </c>
      <c r="Q1" s="423"/>
      <c r="R1" s="423"/>
      <c r="S1" s="423"/>
      <c r="T1" s="431"/>
      <c r="U1" s="422" t="s">
        <v>16</v>
      </c>
      <c r="V1" s="423"/>
      <c r="W1" s="423"/>
      <c r="X1" s="423"/>
      <c r="Y1" s="423"/>
      <c r="Z1" s="1"/>
      <c r="AA1" s="1"/>
    </row>
    <row r="2" spans="1:27" ht="30" customHeight="1" x14ac:dyDescent="0.15">
      <c r="A2" s="433">
        <f>市郡別!A4</f>
        <v>0</v>
      </c>
      <c r="B2" s="433"/>
      <c r="C2" s="433"/>
      <c r="D2" s="433"/>
      <c r="E2" s="434"/>
      <c r="F2" s="424">
        <f>SUM(D39,H39,O39,R39,V39,Y39)</f>
        <v>0</v>
      </c>
      <c r="G2" s="425"/>
      <c r="H2" s="425"/>
      <c r="I2" s="425"/>
      <c r="J2" s="426">
        <f>市郡別!R30</f>
        <v>0</v>
      </c>
      <c r="K2" s="426"/>
      <c r="L2" s="426"/>
      <c r="M2" s="427"/>
      <c r="N2" s="551" t="str">
        <f>市郡別!サイズ2</f>
        <v>-</v>
      </c>
      <c r="O2" s="552"/>
      <c r="P2" s="428">
        <f>市郡別!K4</f>
        <v>0</v>
      </c>
      <c r="Q2" s="429"/>
      <c r="R2" s="429"/>
      <c r="S2" s="429"/>
      <c r="T2" s="430"/>
      <c r="U2" s="428">
        <f>市郡別!N4</f>
        <v>0</v>
      </c>
      <c r="V2" s="429"/>
      <c r="W2" s="429"/>
      <c r="X2" s="429"/>
      <c r="Y2" s="429"/>
      <c r="Z2" s="22"/>
      <c r="AA2" s="22"/>
    </row>
    <row r="3" spans="1:27" s="13" customFormat="1" ht="11.25" customHeight="1" x14ac:dyDescent="0.15">
      <c r="A3" s="522"/>
      <c r="B3" s="522"/>
      <c r="C3" s="522"/>
      <c r="D3" s="522"/>
      <c r="E3" s="522"/>
      <c r="F3" s="522"/>
      <c r="G3" s="522"/>
      <c r="H3" s="522"/>
      <c r="I3" s="522"/>
      <c r="J3" s="522"/>
      <c r="K3" s="522"/>
      <c r="L3" s="522"/>
      <c r="M3" s="522"/>
      <c r="N3" s="522"/>
      <c r="O3" s="522"/>
      <c r="P3" s="522"/>
      <c r="Q3" s="522"/>
      <c r="R3" s="522"/>
      <c r="S3" s="522"/>
      <c r="T3" s="522"/>
      <c r="U3" s="522"/>
      <c r="V3" s="522"/>
      <c r="W3" s="522"/>
      <c r="X3" s="522"/>
      <c r="Y3" s="522"/>
    </row>
    <row r="4" spans="1:27" s="13" customFormat="1" ht="27.95" customHeight="1" x14ac:dyDescent="0.15">
      <c r="A4" s="555" t="s">
        <v>27</v>
      </c>
      <c r="B4" s="440" t="s">
        <v>28</v>
      </c>
      <c r="C4" s="435"/>
      <c r="D4" s="436"/>
      <c r="E4" s="440" t="s">
        <v>20</v>
      </c>
      <c r="F4" s="435"/>
      <c r="G4" s="435"/>
      <c r="H4" s="435"/>
      <c r="I4" s="436"/>
      <c r="J4" s="440" t="s">
        <v>21</v>
      </c>
      <c r="K4" s="435"/>
      <c r="L4" s="435"/>
      <c r="M4" s="435"/>
      <c r="N4" s="435"/>
      <c r="O4" s="436"/>
      <c r="P4" s="440" t="s">
        <v>22</v>
      </c>
      <c r="Q4" s="435"/>
      <c r="R4" s="436"/>
      <c r="S4" s="440" t="s">
        <v>23</v>
      </c>
      <c r="T4" s="435"/>
      <c r="U4" s="435"/>
      <c r="V4" s="436"/>
      <c r="W4" s="440" t="s">
        <v>24</v>
      </c>
      <c r="X4" s="435"/>
      <c r="Y4" s="435"/>
    </row>
    <row r="5" spans="1:27" s="13" customFormat="1" ht="17.45" customHeight="1" x14ac:dyDescent="0.15">
      <c r="A5" s="556"/>
      <c r="B5" s="144" t="s">
        <v>5</v>
      </c>
      <c r="C5" s="145" t="s">
        <v>4</v>
      </c>
      <c r="D5" s="146" t="s">
        <v>0</v>
      </c>
      <c r="E5" s="441" t="s">
        <v>5</v>
      </c>
      <c r="F5" s="554"/>
      <c r="G5" s="145" t="s">
        <v>4</v>
      </c>
      <c r="H5" s="489" t="s">
        <v>0</v>
      </c>
      <c r="I5" s="571"/>
      <c r="J5" s="441" t="s">
        <v>5</v>
      </c>
      <c r="K5" s="490"/>
      <c r="L5" s="554"/>
      <c r="M5" s="489" t="s">
        <v>4</v>
      </c>
      <c r="N5" s="554"/>
      <c r="O5" s="147" t="s">
        <v>0</v>
      </c>
      <c r="P5" s="84" t="s">
        <v>5</v>
      </c>
      <c r="Q5" s="145" t="s">
        <v>4</v>
      </c>
      <c r="R5" s="84" t="s">
        <v>0</v>
      </c>
      <c r="S5" s="83" t="s">
        <v>5</v>
      </c>
      <c r="T5" s="489" t="s">
        <v>4</v>
      </c>
      <c r="U5" s="490"/>
      <c r="V5" s="146" t="s">
        <v>0</v>
      </c>
      <c r="W5" s="84" t="s">
        <v>5</v>
      </c>
      <c r="X5" s="157" t="s">
        <v>4</v>
      </c>
      <c r="Y5" s="158" t="s">
        <v>0</v>
      </c>
    </row>
    <row r="6" spans="1:27" ht="17.45" customHeight="1" x14ac:dyDescent="0.15">
      <c r="A6" s="455" t="s">
        <v>51</v>
      </c>
      <c r="B6" s="123" t="s">
        <v>300</v>
      </c>
      <c r="C6" s="213">
        <v>1180</v>
      </c>
      <c r="D6" s="227"/>
      <c r="E6" s="617"/>
      <c r="F6" s="618"/>
      <c r="G6" s="213"/>
      <c r="H6" s="612"/>
      <c r="I6" s="613"/>
      <c r="J6" s="515"/>
      <c r="K6" s="516"/>
      <c r="L6" s="517"/>
      <c r="M6" s="598"/>
      <c r="N6" s="599"/>
      <c r="O6" s="232"/>
      <c r="P6" s="50"/>
      <c r="Q6" s="213"/>
      <c r="R6" s="229"/>
      <c r="S6" s="61"/>
      <c r="T6" s="598"/>
      <c r="U6" s="599"/>
      <c r="V6" s="232"/>
      <c r="W6" s="50"/>
      <c r="X6" s="213"/>
      <c r="Y6" s="229"/>
    </row>
    <row r="7" spans="1:27" ht="18" customHeight="1" x14ac:dyDescent="0.15">
      <c r="A7" s="596"/>
      <c r="B7" s="124" t="s">
        <v>185</v>
      </c>
      <c r="C7" s="209">
        <v>620</v>
      </c>
      <c r="D7" s="228"/>
      <c r="E7" s="610"/>
      <c r="F7" s="611"/>
      <c r="G7" s="209"/>
      <c r="H7" s="593"/>
      <c r="I7" s="594"/>
      <c r="J7" s="575" t="s">
        <v>266</v>
      </c>
      <c r="K7" s="432"/>
      <c r="L7" s="576"/>
      <c r="M7" s="479" t="s">
        <v>272</v>
      </c>
      <c r="N7" s="595"/>
      <c r="O7" s="235"/>
      <c r="P7" s="51"/>
      <c r="Q7" s="209"/>
      <c r="R7" s="230"/>
      <c r="S7" s="62"/>
      <c r="T7" s="584"/>
      <c r="U7" s="585"/>
      <c r="V7" s="233"/>
      <c r="W7" s="51"/>
      <c r="X7" s="209"/>
      <c r="Y7" s="230"/>
    </row>
    <row r="8" spans="1:27" ht="18" customHeight="1" x14ac:dyDescent="0.15">
      <c r="A8" s="596"/>
      <c r="B8" s="124" t="s">
        <v>186</v>
      </c>
      <c r="C8" s="209">
        <v>260</v>
      </c>
      <c r="D8" s="228"/>
      <c r="E8" s="610"/>
      <c r="F8" s="611"/>
      <c r="G8" s="209"/>
      <c r="H8" s="593"/>
      <c r="I8" s="594"/>
      <c r="J8" s="511"/>
      <c r="K8" s="512"/>
      <c r="L8" s="513"/>
      <c r="M8" s="584"/>
      <c r="N8" s="585"/>
      <c r="O8" s="233"/>
      <c r="P8" s="51"/>
      <c r="Q8" s="209"/>
      <c r="R8" s="230"/>
      <c r="S8" s="62"/>
      <c r="T8" s="584"/>
      <c r="U8" s="585"/>
      <c r="V8" s="233"/>
      <c r="W8" s="51"/>
      <c r="X8" s="209"/>
      <c r="Y8" s="230"/>
    </row>
    <row r="9" spans="1:27" ht="18" customHeight="1" x14ac:dyDescent="0.15">
      <c r="A9" s="596"/>
      <c r="B9" s="124" t="s">
        <v>187</v>
      </c>
      <c r="C9" s="209">
        <v>700</v>
      </c>
      <c r="D9" s="228"/>
      <c r="E9" s="610"/>
      <c r="F9" s="611"/>
      <c r="G9" s="209"/>
      <c r="H9" s="593"/>
      <c r="I9" s="594"/>
      <c r="J9" s="619"/>
      <c r="K9" s="620"/>
      <c r="L9" s="621"/>
      <c r="M9" s="584"/>
      <c r="N9" s="585"/>
      <c r="O9" s="233"/>
      <c r="P9" s="51"/>
      <c r="Q9" s="209"/>
      <c r="R9" s="230"/>
      <c r="S9" s="62"/>
      <c r="T9" s="584"/>
      <c r="U9" s="585"/>
      <c r="V9" s="233"/>
      <c r="W9" s="51"/>
      <c r="X9" s="209"/>
      <c r="Y9" s="230"/>
    </row>
    <row r="10" spans="1:27" ht="18" customHeight="1" x14ac:dyDescent="0.15">
      <c r="A10" s="596"/>
      <c r="B10" s="124" t="s">
        <v>109</v>
      </c>
      <c r="C10" s="209">
        <v>710</v>
      </c>
      <c r="D10" s="228"/>
      <c r="E10" s="432" t="s">
        <v>78</v>
      </c>
      <c r="F10" s="576"/>
      <c r="G10" s="209">
        <v>50</v>
      </c>
      <c r="H10" s="600"/>
      <c r="I10" s="601"/>
      <c r="J10" s="619"/>
      <c r="K10" s="620"/>
      <c r="L10" s="621"/>
      <c r="M10" s="584"/>
      <c r="N10" s="585"/>
      <c r="O10" s="233"/>
      <c r="P10" s="51"/>
      <c r="Q10" s="209"/>
      <c r="R10" s="230"/>
      <c r="S10" s="62"/>
      <c r="T10" s="584"/>
      <c r="U10" s="585"/>
      <c r="V10" s="233"/>
      <c r="W10" s="51"/>
      <c r="X10" s="209"/>
      <c r="Y10" s="230"/>
    </row>
    <row r="11" spans="1:27" ht="18" customHeight="1" x14ac:dyDescent="0.15">
      <c r="A11" s="596"/>
      <c r="B11" s="124" t="s">
        <v>52</v>
      </c>
      <c r="C11" s="209">
        <v>300</v>
      </c>
      <c r="D11" s="228"/>
      <c r="E11" s="604"/>
      <c r="F11" s="605"/>
      <c r="G11" s="209"/>
      <c r="H11" s="586"/>
      <c r="I11" s="587"/>
      <c r="J11" s="619"/>
      <c r="K11" s="620"/>
      <c r="L11" s="621"/>
      <c r="M11" s="584"/>
      <c r="N11" s="585"/>
      <c r="O11" s="233"/>
      <c r="P11" s="51"/>
      <c r="Q11" s="209"/>
      <c r="R11" s="230"/>
      <c r="S11" s="62"/>
      <c r="T11" s="584"/>
      <c r="U11" s="585"/>
      <c r="V11" s="233"/>
      <c r="W11" s="51"/>
      <c r="X11" s="209"/>
      <c r="Y11" s="230"/>
    </row>
    <row r="12" spans="1:27" ht="18" customHeight="1" x14ac:dyDescent="0.15">
      <c r="A12" s="596"/>
      <c r="B12" s="124" t="s">
        <v>53</v>
      </c>
      <c r="C12" s="209">
        <v>260</v>
      </c>
      <c r="D12" s="228"/>
      <c r="E12" s="432" t="s">
        <v>202</v>
      </c>
      <c r="F12" s="576"/>
      <c r="G12" s="209">
        <v>30</v>
      </c>
      <c r="H12" s="600"/>
      <c r="I12" s="601"/>
      <c r="J12" s="575" t="s">
        <v>202</v>
      </c>
      <c r="K12" s="432"/>
      <c r="L12" s="576"/>
      <c r="M12" s="584">
        <v>40</v>
      </c>
      <c r="N12" s="585"/>
      <c r="O12" s="228"/>
      <c r="P12" s="86" t="s">
        <v>202</v>
      </c>
      <c r="Q12" s="309" t="s">
        <v>263</v>
      </c>
      <c r="R12" s="345"/>
      <c r="S12" s="124" t="s">
        <v>202</v>
      </c>
      <c r="T12" s="479" t="s">
        <v>263</v>
      </c>
      <c r="U12" s="595"/>
      <c r="V12" s="235"/>
      <c r="W12" s="86" t="s">
        <v>202</v>
      </c>
      <c r="X12" s="309" t="s">
        <v>263</v>
      </c>
      <c r="Y12" s="353"/>
    </row>
    <row r="13" spans="1:27" ht="18" customHeight="1" thickBot="1" x14ac:dyDescent="0.2">
      <c r="A13" s="597"/>
      <c r="B13" s="124" t="s">
        <v>252</v>
      </c>
      <c r="C13" s="209">
        <v>190</v>
      </c>
      <c r="D13" s="228"/>
      <c r="E13" s="610"/>
      <c r="F13" s="611"/>
      <c r="G13" s="209"/>
      <c r="H13" s="593"/>
      <c r="I13" s="594"/>
      <c r="J13" s="511"/>
      <c r="K13" s="512"/>
      <c r="L13" s="513"/>
      <c r="M13" s="584"/>
      <c r="N13" s="585"/>
      <c r="O13" s="233"/>
      <c r="P13" s="51"/>
      <c r="Q13" s="209"/>
      <c r="R13" s="230"/>
      <c r="S13" s="62"/>
      <c r="T13" s="584"/>
      <c r="U13" s="585"/>
      <c r="V13" s="233"/>
      <c r="W13" s="51"/>
      <c r="X13" s="209"/>
      <c r="Y13" s="230"/>
    </row>
    <row r="14" spans="1:27" s="94" customFormat="1" ht="18" customHeight="1" thickTop="1" x14ac:dyDescent="0.15">
      <c r="A14" s="220">
        <f>SUM(C14,G14,M14,Q14,T14,X14)</f>
        <v>4340</v>
      </c>
      <c r="B14" s="221" t="s">
        <v>66</v>
      </c>
      <c r="C14" s="215">
        <f>SUM(C6:C13)</f>
        <v>4220</v>
      </c>
      <c r="D14" s="216">
        <f>SUM(D6:D13)</f>
        <v>0</v>
      </c>
      <c r="E14" s="590" t="s">
        <v>66</v>
      </c>
      <c r="F14" s="592"/>
      <c r="G14" s="215">
        <f>SUM(G6:G13)</f>
        <v>80</v>
      </c>
      <c r="H14" s="606">
        <f>SUM(H6:H13)</f>
        <v>0</v>
      </c>
      <c r="I14" s="607"/>
      <c r="J14" s="590" t="s">
        <v>66</v>
      </c>
      <c r="K14" s="591"/>
      <c r="L14" s="592"/>
      <c r="M14" s="588">
        <f>SUM(M6:M13)</f>
        <v>40</v>
      </c>
      <c r="N14" s="589"/>
      <c r="O14" s="234">
        <f>SUM(O6:O13)</f>
        <v>0</v>
      </c>
      <c r="P14" s="222" t="s">
        <v>66</v>
      </c>
      <c r="Q14" s="215">
        <f>SUM(Q6:Q13)</f>
        <v>0</v>
      </c>
      <c r="R14" s="236">
        <f>SUM(R6:R13)</f>
        <v>0</v>
      </c>
      <c r="S14" s="221" t="s">
        <v>66</v>
      </c>
      <c r="T14" s="588">
        <f>SUM(T12:U13)</f>
        <v>0</v>
      </c>
      <c r="U14" s="589"/>
      <c r="V14" s="234">
        <f>SUM(V6:V13)</f>
        <v>0</v>
      </c>
      <c r="W14" s="222" t="s">
        <v>66</v>
      </c>
      <c r="X14" s="215">
        <f>SUM(X6:X13)</f>
        <v>0</v>
      </c>
      <c r="Y14" s="236">
        <f>SUM(Y6:Y13)</f>
        <v>0</v>
      </c>
    </row>
    <row r="15" spans="1:27" ht="18" customHeight="1" x14ac:dyDescent="0.15">
      <c r="A15" s="455" t="s">
        <v>54</v>
      </c>
      <c r="B15" s="123" t="s">
        <v>188</v>
      </c>
      <c r="C15" s="213">
        <v>1180</v>
      </c>
      <c r="D15" s="227"/>
      <c r="E15" s="437" t="s">
        <v>54</v>
      </c>
      <c r="F15" s="535"/>
      <c r="G15" s="213">
        <v>100</v>
      </c>
      <c r="H15" s="602"/>
      <c r="I15" s="603"/>
      <c r="J15" s="543" t="s">
        <v>54</v>
      </c>
      <c r="K15" s="437"/>
      <c r="L15" s="535"/>
      <c r="M15" s="481" t="s">
        <v>282</v>
      </c>
      <c r="N15" s="482"/>
      <c r="O15" s="238"/>
      <c r="P15" s="82" t="s">
        <v>54</v>
      </c>
      <c r="Q15" s="308" t="s">
        <v>282</v>
      </c>
      <c r="R15" s="237"/>
      <c r="S15" s="123" t="s">
        <v>54</v>
      </c>
      <c r="T15" s="481" t="s">
        <v>282</v>
      </c>
      <c r="U15" s="482"/>
      <c r="V15" s="238"/>
      <c r="W15" s="82" t="s">
        <v>54</v>
      </c>
      <c r="X15" s="308" t="s">
        <v>118</v>
      </c>
      <c r="Y15" s="237"/>
    </row>
    <row r="16" spans="1:27" ht="18" customHeight="1" x14ac:dyDescent="0.15">
      <c r="A16" s="596"/>
      <c r="B16" s="124" t="s">
        <v>110</v>
      </c>
      <c r="C16" s="209">
        <v>440</v>
      </c>
      <c r="D16" s="228"/>
      <c r="E16" s="610"/>
      <c r="F16" s="611"/>
      <c r="G16" s="209"/>
      <c r="H16" s="593"/>
      <c r="I16" s="594"/>
      <c r="J16" s="511"/>
      <c r="K16" s="512"/>
      <c r="L16" s="513"/>
      <c r="M16" s="584"/>
      <c r="N16" s="585"/>
      <c r="O16" s="233"/>
      <c r="P16" s="51"/>
      <c r="Q16" s="209"/>
      <c r="R16" s="230"/>
      <c r="S16" s="62"/>
      <c r="T16" s="584"/>
      <c r="U16" s="585"/>
      <c r="V16" s="233"/>
      <c r="W16" s="51"/>
      <c r="X16" s="209"/>
      <c r="Y16" s="230"/>
    </row>
    <row r="17" spans="1:25" ht="18" customHeight="1" x14ac:dyDescent="0.15">
      <c r="A17" s="596"/>
      <c r="B17" s="124" t="s">
        <v>189</v>
      </c>
      <c r="C17" s="209">
        <v>360</v>
      </c>
      <c r="D17" s="228"/>
      <c r="E17" s="610"/>
      <c r="F17" s="611"/>
      <c r="G17" s="209"/>
      <c r="H17" s="593"/>
      <c r="I17" s="594"/>
      <c r="J17" s="511"/>
      <c r="K17" s="512"/>
      <c r="L17" s="513"/>
      <c r="M17" s="584"/>
      <c r="N17" s="585"/>
      <c r="O17" s="233"/>
      <c r="P17" s="51"/>
      <c r="Q17" s="209"/>
      <c r="R17" s="230"/>
      <c r="S17" s="62"/>
      <c r="T17" s="584"/>
      <c r="U17" s="585"/>
      <c r="V17" s="233"/>
      <c r="W17" s="51"/>
      <c r="X17" s="209"/>
      <c r="Y17" s="230"/>
    </row>
    <row r="18" spans="1:25" ht="18" customHeight="1" x14ac:dyDescent="0.15">
      <c r="A18" s="596"/>
      <c r="B18" s="124" t="s">
        <v>190</v>
      </c>
      <c r="C18" s="209">
        <v>420</v>
      </c>
      <c r="D18" s="228"/>
      <c r="E18" s="432"/>
      <c r="F18" s="576"/>
      <c r="G18" s="209"/>
      <c r="H18" s="593"/>
      <c r="I18" s="594"/>
      <c r="J18" s="511"/>
      <c r="K18" s="512"/>
      <c r="L18" s="513"/>
      <c r="M18" s="584"/>
      <c r="N18" s="585"/>
      <c r="O18" s="233"/>
      <c r="P18" s="51"/>
      <c r="Q18" s="209"/>
      <c r="R18" s="230"/>
      <c r="S18" s="62"/>
      <c r="T18" s="584"/>
      <c r="U18" s="585"/>
      <c r="V18" s="233"/>
      <c r="W18" s="51"/>
      <c r="X18" s="209"/>
      <c r="Y18" s="230"/>
    </row>
    <row r="19" spans="1:25" ht="18" customHeight="1" thickBot="1" x14ac:dyDescent="0.2">
      <c r="A19" s="597"/>
      <c r="B19" s="124" t="s">
        <v>111</v>
      </c>
      <c r="C19" s="209">
        <v>390</v>
      </c>
      <c r="D19" s="228"/>
      <c r="E19" s="610"/>
      <c r="F19" s="611"/>
      <c r="G19" s="209"/>
      <c r="H19" s="593"/>
      <c r="I19" s="594"/>
      <c r="J19" s="511"/>
      <c r="K19" s="512"/>
      <c r="L19" s="513"/>
      <c r="M19" s="584"/>
      <c r="N19" s="585"/>
      <c r="O19" s="233"/>
      <c r="P19" s="51"/>
      <c r="Q19" s="209"/>
      <c r="R19" s="230"/>
      <c r="S19" s="62"/>
      <c r="T19" s="584"/>
      <c r="U19" s="585"/>
      <c r="V19" s="233"/>
      <c r="W19" s="51"/>
      <c r="X19" s="209"/>
      <c r="Y19" s="230"/>
    </row>
    <row r="20" spans="1:25" s="94" customFormat="1" ht="18" customHeight="1" thickTop="1" x14ac:dyDescent="0.15">
      <c r="A20" s="220">
        <f>SUM(C20,G20,M20,Q20,T20,X20)</f>
        <v>2890</v>
      </c>
      <c r="B20" s="221" t="s">
        <v>66</v>
      </c>
      <c r="C20" s="215">
        <f>SUM(C15:C19)</f>
        <v>2790</v>
      </c>
      <c r="D20" s="216">
        <f>SUM(D15:D19)</f>
        <v>0</v>
      </c>
      <c r="E20" s="590" t="s">
        <v>66</v>
      </c>
      <c r="F20" s="592"/>
      <c r="G20" s="215">
        <f>SUM(G15:G19)</f>
        <v>100</v>
      </c>
      <c r="H20" s="606">
        <f>SUM(H15:H19)</f>
        <v>0</v>
      </c>
      <c r="I20" s="607"/>
      <c r="J20" s="590" t="s">
        <v>66</v>
      </c>
      <c r="K20" s="591"/>
      <c r="L20" s="592"/>
      <c r="M20" s="588">
        <f>SUM(M15:M19)</f>
        <v>0</v>
      </c>
      <c r="N20" s="589"/>
      <c r="O20" s="234">
        <f>SUM(O15:O19)</f>
        <v>0</v>
      </c>
      <c r="P20" s="222" t="s">
        <v>66</v>
      </c>
      <c r="Q20" s="215">
        <f>SUM(Q15:Q19)</f>
        <v>0</v>
      </c>
      <c r="R20" s="236">
        <f>SUM(R15:R19)</f>
        <v>0</v>
      </c>
      <c r="S20" s="221" t="s">
        <v>66</v>
      </c>
      <c r="T20" s="588">
        <f>SUM(T15:U19)</f>
        <v>0</v>
      </c>
      <c r="U20" s="589"/>
      <c r="V20" s="234">
        <f>SUM(V15:V19)</f>
        <v>0</v>
      </c>
      <c r="W20" s="222" t="s">
        <v>66</v>
      </c>
      <c r="X20" s="215">
        <f>SUM(X15:X19)</f>
        <v>0</v>
      </c>
      <c r="Y20" s="236">
        <f>SUM(Y15:Y19)</f>
        <v>0</v>
      </c>
    </row>
    <row r="21" spans="1:25" ht="27" customHeight="1" x14ac:dyDescent="0.15">
      <c r="A21" s="455" t="s">
        <v>55</v>
      </c>
      <c r="B21" s="125" t="s">
        <v>124</v>
      </c>
      <c r="C21" s="213">
        <v>1030</v>
      </c>
      <c r="D21" s="227"/>
      <c r="E21" s="437" t="s">
        <v>81</v>
      </c>
      <c r="F21" s="535"/>
      <c r="G21" s="213">
        <v>120</v>
      </c>
      <c r="H21" s="602"/>
      <c r="I21" s="603"/>
      <c r="J21" s="543" t="s">
        <v>81</v>
      </c>
      <c r="K21" s="437"/>
      <c r="L21" s="535"/>
      <c r="M21" s="481" t="s">
        <v>118</v>
      </c>
      <c r="N21" s="482"/>
      <c r="O21" s="238"/>
      <c r="P21" s="50"/>
      <c r="Q21" s="213"/>
      <c r="R21" s="229"/>
      <c r="S21" s="61"/>
      <c r="T21" s="598"/>
      <c r="U21" s="599"/>
      <c r="V21" s="232"/>
      <c r="W21" s="50"/>
      <c r="X21" s="213"/>
      <c r="Y21" s="229"/>
    </row>
    <row r="22" spans="1:25" ht="27" customHeight="1" x14ac:dyDescent="0.15">
      <c r="A22" s="596"/>
      <c r="B22" s="126" t="s">
        <v>191</v>
      </c>
      <c r="C22" s="209">
        <v>1980</v>
      </c>
      <c r="D22" s="228"/>
      <c r="E22" s="610"/>
      <c r="F22" s="611"/>
      <c r="G22" s="209"/>
      <c r="H22" s="593"/>
      <c r="I22" s="594"/>
      <c r="J22" s="511"/>
      <c r="K22" s="512"/>
      <c r="L22" s="513"/>
      <c r="M22" s="584"/>
      <c r="N22" s="585"/>
      <c r="O22" s="233"/>
      <c r="P22" s="51"/>
      <c r="Q22" s="209"/>
      <c r="R22" s="230"/>
      <c r="S22" s="62"/>
      <c r="T22" s="584"/>
      <c r="U22" s="585"/>
      <c r="V22" s="233"/>
      <c r="W22" s="51"/>
      <c r="X22" s="209"/>
      <c r="Y22" s="230"/>
    </row>
    <row r="23" spans="1:25" ht="27" customHeight="1" x14ac:dyDescent="0.15">
      <c r="A23" s="596"/>
      <c r="B23" s="126" t="s">
        <v>192</v>
      </c>
      <c r="C23" s="209" t="s">
        <v>284</v>
      </c>
      <c r="D23" s="235"/>
      <c r="E23" s="610"/>
      <c r="F23" s="611"/>
      <c r="G23" s="209"/>
      <c r="H23" s="593"/>
      <c r="I23" s="594"/>
      <c r="J23" s="511"/>
      <c r="K23" s="512"/>
      <c r="L23" s="513"/>
      <c r="M23" s="584"/>
      <c r="N23" s="585"/>
      <c r="O23" s="233"/>
      <c r="P23" s="51"/>
      <c r="Q23" s="209"/>
      <c r="R23" s="230"/>
      <c r="S23" s="62"/>
      <c r="T23" s="584"/>
      <c r="U23" s="585"/>
      <c r="V23" s="233"/>
      <c r="W23" s="51"/>
      <c r="X23" s="209"/>
      <c r="Y23" s="230"/>
    </row>
    <row r="24" spans="1:25" ht="27" customHeight="1" x14ac:dyDescent="0.15">
      <c r="A24" s="596"/>
      <c r="B24" s="126" t="s">
        <v>193</v>
      </c>
      <c r="C24" s="209">
        <v>1320</v>
      </c>
      <c r="D24" s="228"/>
      <c r="E24" s="610"/>
      <c r="F24" s="611"/>
      <c r="G24" s="209"/>
      <c r="H24" s="593"/>
      <c r="I24" s="594"/>
      <c r="J24" s="511"/>
      <c r="K24" s="512"/>
      <c r="L24" s="513"/>
      <c r="M24" s="584"/>
      <c r="N24" s="585"/>
      <c r="O24" s="233"/>
      <c r="P24" s="51"/>
      <c r="Q24" s="209"/>
      <c r="R24" s="230"/>
      <c r="S24" s="62"/>
      <c r="T24" s="584"/>
      <c r="U24" s="585"/>
      <c r="V24" s="233"/>
      <c r="W24" s="51"/>
      <c r="X24" s="209"/>
      <c r="Y24" s="230"/>
    </row>
    <row r="25" spans="1:25" ht="27" customHeight="1" x14ac:dyDescent="0.15">
      <c r="A25" s="596"/>
      <c r="B25" s="126" t="s">
        <v>194</v>
      </c>
      <c r="C25" s="209" t="s">
        <v>294</v>
      </c>
      <c r="D25" s="235"/>
      <c r="E25" s="610"/>
      <c r="F25" s="611"/>
      <c r="G25" s="209"/>
      <c r="H25" s="593"/>
      <c r="I25" s="594"/>
      <c r="J25" s="511"/>
      <c r="K25" s="512"/>
      <c r="L25" s="513"/>
      <c r="M25" s="584"/>
      <c r="N25" s="585"/>
      <c r="O25" s="233"/>
      <c r="P25" s="51"/>
      <c r="Q25" s="209"/>
      <c r="R25" s="230"/>
      <c r="S25" s="62"/>
      <c r="T25" s="584"/>
      <c r="U25" s="585"/>
      <c r="V25" s="233"/>
      <c r="W25" s="51"/>
      <c r="X25" s="209"/>
      <c r="Y25" s="230"/>
    </row>
    <row r="26" spans="1:25" ht="27" customHeight="1" x14ac:dyDescent="0.15">
      <c r="A26" s="596"/>
      <c r="B26" s="126" t="s">
        <v>195</v>
      </c>
      <c r="C26" s="209">
        <v>520</v>
      </c>
      <c r="D26" s="228"/>
      <c r="E26" s="610"/>
      <c r="F26" s="611"/>
      <c r="G26" s="209"/>
      <c r="H26" s="593"/>
      <c r="I26" s="594"/>
      <c r="J26" s="511"/>
      <c r="K26" s="512"/>
      <c r="L26" s="513"/>
      <c r="M26" s="584"/>
      <c r="N26" s="585"/>
      <c r="O26" s="233"/>
      <c r="P26" s="51"/>
      <c r="Q26" s="209"/>
      <c r="R26" s="230"/>
      <c r="S26" s="62"/>
      <c r="T26" s="584"/>
      <c r="U26" s="585"/>
      <c r="V26" s="233"/>
      <c r="W26" s="51"/>
      <c r="X26" s="209"/>
      <c r="Y26" s="230"/>
    </row>
    <row r="27" spans="1:25" ht="27" customHeight="1" x14ac:dyDescent="0.15">
      <c r="A27" s="596"/>
      <c r="B27" s="126" t="s">
        <v>196</v>
      </c>
      <c r="C27" s="309" t="s">
        <v>271</v>
      </c>
      <c r="D27" s="235"/>
      <c r="E27" s="610"/>
      <c r="F27" s="611"/>
      <c r="G27" s="209"/>
      <c r="H27" s="593"/>
      <c r="I27" s="594"/>
      <c r="J27" s="511"/>
      <c r="K27" s="512"/>
      <c r="L27" s="513"/>
      <c r="M27" s="584"/>
      <c r="N27" s="585"/>
      <c r="O27" s="233"/>
      <c r="P27" s="51"/>
      <c r="Q27" s="209"/>
      <c r="R27" s="230"/>
      <c r="S27" s="62"/>
      <c r="T27" s="584"/>
      <c r="U27" s="585"/>
      <c r="V27" s="233"/>
      <c r="W27" s="51"/>
      <c r="X27" s="209"/>
      <c r="Y27" s="230"/>
    </row>
    <row r="28" spans="1:25" ht="27" customHeight="1" x14ac:dyDescent="0.15">
      <c r="A28" s="596"/>
      <c r="B28" s="126" t="s">
        <v>125</v>
      </c>
      <c r="C28" s="209">
        <v>290</v>
      </c>
      <c r="D28" s="228"/>
      <c r="E28" s="610"/>
      <c r="F28" s="611"/>
      <c r="G28" s="209"/>
      <c r="H28" s="593"/>
      <c r="I28" s="594"/>
      <c r="J28" s="511"/>
      <c r="K28" s="512"/>
      <c r="L28" s="513"/>
      <c r="M28" s="584"/>
      <c r="N28" s="585"/>
      <c r="O28" s="233"/>
      <c r="P28" s="51"/>
      <c r="Q28" s="209"/>
      <c r="R28" s="230"/>
      <c r="S28" s="62"/>
      <c r="T28" s="584"/>
      <c r="U28" s="585"/>
      <c r="V28" s="233"/>
      <c r="W28" s="51"/>
      <c r="X28" s="209"/>
      <c r="Y28" s="230"/>
    </row>
    <row r="29" spans="1:25" ht="27" customHeight="1" x14ac:dyDescent="0.15">
      <c r="A29" s="596"/>
      <c r="B29" s="126" t="s">
        <v>197</v>
      </c>
      <c r="C29" s="209">
        <v>420</v>
      </c>
      <c r="D29" s="228"/>
      <c r="E29" s="610"/>
      <c r="F29" s="611"/>
      <c r="G29" s="209"/>
      <c r="H29" s="593"/>
      <c r="I29" s="594"/>
      <c r="J29" s="511"/>
      <c r="K29" s="512"/>
      <c r="L29" s="513"/>
      <c r="M29" s="584"/>
      <c r="N29" s="585"/>
      <c r="O29" s="233"/>
      <c r="P29" s="51"/>
      <c r="Q29" s="209"/>
      <c r="R29" s="230"/>
      <c r="S29" s="62"/>
      <c r="T29" s="584"/>
      <c r="U29" s="585"/>
      <c r="V29" s="233"/>
      <c r="W29" s="51"/>
      <c r="X29" s="209"/>
      <c r="Y29" s="230"/>
    </row>
    <row r="30" spans="1:25" ht="27" customHeight="1" thickBot="1" x14ac:dyDescent="0.2">
      <c r="A30" s="596"/>
      <c r="B30" s="126" t="s">
        <v>198</v>
      </c>
      <c r="C30" s="209">
        <v>370</v>
      </c>
      <c r="D30" s="228"/>
      <c r="E30" s="610"/>
      <c r="F30" s="611"/>
      <c r="G30" s="209"/>
      <c r="H30" s="593"/>
      <c r="I30" s="594"/>
      <c r="J30" s="511"/>
      <c r="K30" s="512"/>
      <c r="L30" s="513"/>
      <c r="M30" s="584"/>
      <c r="N30" s="585"/>
      <c r="O30" s="233"/>
      <c r="P30" s="51"/>
      <c r="Q30" s="209"/>
      <c r="R30" s="230"/>
      <c r="S30" s="62"/>
      <c r="T30" s="584"/>
      <c r="U30" s="585"/>
      <c r="V30" s="233"/>
      <c r="W30" s="51"/>
      <c r="X30" s="209"/>
      <c r="Y30" s="230"/>
    </row>
    <row r="31" spans="1:25" s="94" customFormat="1" ht="18" customHeight="1" thickTop="1" x14ac:dyDescent="0.15">
      <c r="A31" s="220">
        <f>SUM(C31,G31,M31)</f>
        <v>6050</v>
      </c>
      <c r="B31" s="221" t="s">
        <v>66</v>
      </c>
      <c r="C31" s="215">
        <f>SUM(C21:C30)</f>
        <v>5930</v>
      </c>
      <c r="D31" s="216">
        <f>SUM(D21:D30)</f>
        <v>0</v>
      </c>
      <c r="E31" s="590" t="s">
        <v>66</v>
      </c>
      <c r="F31" s="592"/>
      <c r="G31" s="215">
        <f>SUM(G21:G29)</f>
        <v>120</v>
      </c>
      <c r="H31" s="606">
        <f>SUM(H21:H29)</f>
        <v>0</v>
      </c>
      <c r="I31" s="607"/>
      <c r="J31" s="590" t="s">
        <v>66</v>
      </c>
      <c r="K31" s="591"/>
      <c r="L31" s="592"/>
      <c r="M31" s="588">
        <f>SUM(M21:M29)</f>
        <v>0</v>
      </c>
      <c r="N31" s="589"/>
      <c r="O31" s="234">
        <f>SUM(O21:O29)</f>
        <v>0</v>
      </c>
      <c r="P31" s="222"/>
      <c r="Q31" s="215">
        <f>SUM(Q21:Q29)</f>
        <v>0</v>
      </c>
      <c r="R31" s="236">
        <f>SUM(R21:R29)</f>
        <v>0</v>
      </c>
      <c r="S31" s="221"/>
      <c r="T31" s="588">
        <f>SUM(U21:U29)</f>
        <v>0</v>
      </c>
      <c r="U31" s="589"/>
      <c r="V31" s="234">
        <f>SUM(V21:V29)</f>
        <v>0</v>
      </c>
      <c r="W31" s="222"/>
      <c r="X31" s="215">
        <f>SUM(X21:X29)</f>
        <v>0</v>
      </c>
      <c r="Y31" s="236">
        <f>SUM(Y21:Y29)</f>
        <v>0</v>
      </c>
    </row>
    <row r="32" spans="1:25" ht="18" customHeight="1" x14ac:dyDescent="0.15">
      <c r="A32" s="455" t="s">
        <v>56</v>
      </c>
      <c r="B32" s="123" t="s">
        <v>199</v>
      </c>
      <c r="C32" s="213">
        <v>2370</v>
      </c>
      <c r="D32" s="227"/>
      <c r="E32" s="437" t="s">
        <v>73</v>
      </c>
      <c r="F32" s="535"/>
      <c r="G32" s="213">
        <v>100</v>
      </c>
      <c r="H32" s="602"/>
      <c r="I32" s="603"/>
      <c r="J32" s="543" t="s">
        <v>73</v>
      </c>
      <c r="K32" s="437"/>
      <c r="L32" s="535"/>
      <c r="M32" s="598">
        <v>50</v>
      </c>
      <c r="N32" s="599"/>
      <c r="O32" s="227"/>
      <c r="P32" s="50"/>
      <c r="Q32" s="213"/>
      <c r="R32" s="237"/>
      <c r="S32" s="61"/>
      <c r="T32" s="598"/>
      <c r="U32" s="599"/>
      <c r="V32" s="238"/>
      <c r="W32" s="82" t="s">
        <v>73</v>
      </c>
      <c r="X32" s="213">
        <v>70</v>
      </c>
      <c r="Y32" s="231"/>
    </row>
    <row r="33" spans="1:26" ht="18" customHeight="1" x14ac:dyDescent="0.15">
      <c r="A33" s="596"/>
      <c r="B33" s="124" t="s">
        <v>57</v>
      </c>
      <c r="C33" s="209" t="s">
        <v>298</v>
      </c>
      <c r="D33" s="235"/>
      <c r="E33" s="432" t="s">
        <v>203</v>
      </c>
      <c r="F33" s="576"/>
      <c r="G33" s="209">
        <v>50</v>
      </c>
      <c r="H33" s="600"/>
      <c r="I33" s="601"/>
      <c r="J33" s="575"/>
      <c r="K33" s="432"/>
      <c r="L33" s="576"/>
      <c r="M33" s="584"/>
      <c r="N33" s="585"/>
      <c r="O33" s="235"/>
      <c r="P33" s="51"/>
      <c r="Q33" s="209"/>
      <c r="R33" s="230"/>
      <c r="S33" s="124" t="s">
        <v>238</v>
      </c>
      <c r="T33" s="479" t="s">
        <v>263</v>
      </c>
      <c r="U33" s="595"/>
      <c r="V33" s="235"/>
      <c r="W33" s="51"/>
      <c r="X33" s="209"/>
      <c r="Y33" s="230"/>
    </row>
    <row r="34" spans="1:26" ht="18" customHeight="1" x14ac:dyDescent="0.15">
      <c r="A34" s="596"/>
      <c r="B34" s="124" t="s">
        <v>200</v>
      </c>
      <c r="C34" s="209">
        <v>1160</v>
      </c>
      <c r="D34" s="228"/>
      <c r="E34" s="604"/>
      <c r="F34" s="605"/>
      <c r="G34" s="209"/>
      <c r="H34" s="586"/>
      <c r="I34" s="587"/>
      <c r="J34" s="575"/>
      <c r="K34" s="432"/>
      <c r="L34" s="576"/>
      <c r="M34" s="584"/>
      <c r="N34" s="585"/>
      <c r="O34" s="235"/>
      <c r="P34" s="51"/>
      <c r="Q34" s="209"/>
      <c r="R34" s="230"/>
      <c r="S34" s="62"/>
      <c r="T34" s="584"/>
      <c r="U34" s="585"/>
      <c r="V34" s="233"/>
      <c r="W34" s="51"/>
      <c r="X34" s="209"/>
      <c r="Y34" s="230"/>
    </row>
    <row r="35" spans="1:26" ht="27" customHeight="1" x14ac:dyDescent="0.15">
      <c r="A35" s="596"/>
      <c r="B35" s="127" t="s">
        <v>126</v>
      </c>
      <c r="C35" s="209">
        <v>970</v>
      </c>
      <c r="D35" s="228"/>
      <c r="E35" s="432" t="s">
        <v>74</v>
      </c>
      <c r="F35" s="576"/>
      <c r="G35" s="209">
        <v>20</v>
      </c>
      <c r="H35" s="600"/>
      <c r="I35" s="601"/>
      <c r="J35" s="575" t="s">
        <v>74</v>
      </c>
      <c r="K35" s="432"/>
      <c r="L35" s="576"/>
      <c r="M35" s="584">
        <v>20</v>
      </c>
      <c r="N35" s="585"/>
      <c r="O35" s="228"/>
      <c r="P35" s="51"/>
      <c r="Q35" s="209"/>
      <c r="R35" s="230"/>
      <c r="S35" s="62"/>
      <c r="T35" s="584"/>
      <c r="U35" s="585"/>
      <c r="V35" s="233"/>
      <c r="W35" s="86" t="s">
        <v>239</v>
      </c>
      <c r="X35" s="309" t="s">
        <v>263</v>
      </c>
      <c r="Y35" s="345"/>
    </row>
    <row r="36" spans="1:26" ht="18" customHeight="1" thickBot="1" x14ac:dyDescent="0.2">
      <c r="A36" s="597"/>
      <c r="B36" s="124" t="s">
        <v>201</v>
      </c>
      <c r="C36" s="209" t="s">
        <v>285</v>
      </c>
      <c r="D36" s="235"/>
      <c r="E36" s="604"/>
      <c r="F36" s="605"/>
      <c r="G36" s="209"/>
      <c r="H36" s="593"/>
      <c r="I36" s="594"/>
      <c r="J36" s="575"/>
      <c r="K36" s="432"/>
      <c r="L36" s="576"/>
      <c r="M36" s="584"/>
      <c r="N36" s="585"/>
      <c r="O36" s="233"/>
      <c r="P36" s="51"/>
      <c r="Q36" s="209"/>
      <c r="R36" s="230"/>
      <c r="S36" s="62"/>
      <c r="T36" s="584"/>
      <c r="U36" s="585"/>
      <c r="V36" s="233"/>
      <c r="W36" s="51"/>
      <c r="X36" s="209"/>
      <c r="Y36" s="230"/>
    </row>
    <row r="37" spans="1:26" s="94" customFormat="1" ht="18" customHeight="1" thickTop="1" x14ac:dyDescent="0.15">
      <c r="A37" s="220">
        <f>SUM(C37,G37,M37,Q37,T37,X37)</f>
        <v>4810</v>
      </c>
      <c r="B37" s="221" t="s">
        <v>66</v>
      </c>
      <c r="C37" s="171">
        <f>SUM(C32:C36)</f>
        <v>4500</v>
      </c>
      <c r="D37" s="172">
        <f>SUM(D32:D36)</f>
        <v>0</v>
      </c>
      <c r="E37" s="590" t="s">
        <v>66</v>
      </c>
      <c r="F37" s="592"/>
      <c r="G37" s="171">
        <f>SUM(G32:G36)</f>
        <v>170</v>
      </c>
      <c r="H37" s="491">
        <f>SUM(H32:H36)</f>
        <v>0</v>
      </c>
      <c r="I37" s="492"/>
      <c r="J37" s="590" t="s">
        <v>66</v>
      </c>
      <c r="K37" s="591"/>
      <c r="L37" s="592"/>
      <c r="M37" s="473">
        <f>SUM(M32:M36)</f>
        <v>70</v>
      </c>
      <c r="N37" s="474"/>
      <c r="O37" s="199">
        <f>SUM(O32:O36)</f>
        <v>0</v>
      </c>
      <c r="P37" s="222"/>
      <c r="Q37" s="171"/>
      <c r="R37" s="194"/>
      <c r="S37" s="221"/>
      <c r="T37" s="473">
        <f>SUM(T32:U36)</f>
        <v>0</v>
      </c>
      <c r="U37" s="474"/>
      <c r="V37" s="199">
        <f>SUM(V32:V36)</f>
        <v>0</v>
      </c>
      <c r="W37" s="222" t="s">
        <v>66</v>
      </c>
      <c r="X37" s="171">
        <f>SUM(X32:X36)</f>
        <v>70</v>
      </c>
      <c r="Y37" s="194">
        <f>SUM(Y32:Y36)</f>
        <v>0</v>
      </c>
    </row>
    <row r="38" spans="1:26" ht="18" customHeight="1" x14ac:dyDescent="0.15">
      <c r="A38" s="68" t="s">
        <v>19</v>
      </c>
      <c r="B38" s="69"/>
      <c r="C38" s="153"/>
      <c r="D38" s="155"/>
      <c r="E38" s="615"/>
      <c r="F38" s="616"/>
      <c r="G38" s="153"/>
      <c r="H38" s="608"/>
      <c r="I38" s="609"/>
      <c r="J38" s="499"/>
      <c r="K38" s="500"/>
      <c r="L38" s="501"/>
      <c r="M38" s="625"/>
      <c r="N38" s="626"/>
      <c r="O38" s="155"/>
      <c r="P38" s="70"/>
      <c r="Q38" s="153"/>
      <c r="R38" s="156"/>
      <c r="S38" s="69"/>
      <c r="T38" s="622"/>
      <c r="U38" s="623"/>
      <c r="V38" s="155"/>
      <c r="W38" s="70"/>
      <c r="X38" s="153"/>
      <c r="Y38" s="156"/>
    </row>
    <row r="39" spans="1:26" s="56" customFormat="1" ht="18" customHeight="1" x14ac:dyDescent="0.15">
      <c r="A39" s="223">
        <f>SUM(C39,G39,M39,Q39,T39,X39)</f>
        <v>18090</v>
      </c>
      <c r="B39" s="224" t="s">
        <v>66</v>
      </c>
      <c r="C39" s="173">
        <f>SUM(C37,C31,C20,C14)</f>
        <v>17440</v>
      </c>
      <c r="D39" s="174">
        <f>SUM(D14,D20,D31,D37)</f>
        <v>0</v>
      </c>
      <c r="E39" s="563" t="s">
        <v>66</v>
      </c>
      <c r="F39" s="614"/>
      <c r="G39" s="173">
        <f>SUM(G14,G20,G31,G37)</f>
        <v>470</v>
      </c>
      <c r="H39" s="497">
        <f>SUM(H14,H20,H31,H37)</f>
        <v>0</v>
      </c>
      <c r="I39" s="498"/>
      <c r="J39" s="624" t="s">
        <v>66</v>
      </c>
      <c r="K39" s="563"/>
      <c r="L39" s="614"/>
      <c r="M39" s="477">
        <f>SUM(M37,M31,M20,M14)</f>
        <v>110</v>
      </c>
      <c r="N39" s="483"/>
      <c r="O39" s="174">
        <f>SUM(O14,O20,O31,O37)</f>
        <v>0</v>
      </c>
      <c r="P39" s="225" t="s">
        <v>66</v>
      </c>
      <c r="Q39" s="173">
        <f>SUM(Q14,Q20,Q31,Q37)</f>
        <v>0</v>
      </c>
      <c r="R39" s="195">
        <f>SUM(R14,R20,R31,R37)</f>
        <v>0</v>
      </c>
      <c r="S39" s="224" t="s">
        <v>66</v>
      </c>
      <c r="T39" s="477">
        <f>SUM(T14,T20,T31,T37)</f>
        <v>0</v>
      </c>
      <c r="U39" s="478"/>
      <c r="V39" s="201">
        <f>SUM(V14,V20,V31,V37)</f>
        <v>0</v>
      </c>
      <c r="W39" s="225" t="s">
        <v>66</v>
      </c>
      <c r="X39" s="173">
        <f>SUM(X14,X20,X31,X37)</f>
        <v>70</v>
      </c>
      <c r="Y39" s="195">
        <f>SUM(Y14,Y20,Y31,Y37)</f>
        <v>0</v>
      </c>
      <c r="Z39" s="152"/>
    </row>
    <row r="40" spans="1:26" ht="6" customHeight="1" x14ac:dyDescent="0.15">
      <c r="C40" s="159"/>
      <c r="D40" s="159"/>
      <c r="G40" s="159"/>
      <c r="H40" s="159"/>
      <c r="I40" s="159"/>
      <c r="M40" s="159"/>
      <c r="N40" s="159"/>
      <c r="O40" s="159"/>
      <c r="Q40" s="159"/>
      <c r="R40" s="159"/>
      <c r="T40" s="159"/>
      <c r="U40" s="159"/>
      <c r="V40" s="159"/>
      <c r="X40" s="159"/>
      <c r="Y40" s="159"/>
    </row>
    <row r="41" spans="1:26" ht="15" customHeight="1" x14ac:dyDescent="0.15">
      <c r="X41" s="411" t="str">
        <f>市郡別!$R$40</f>
        <v>2025年10月現在</v>
      </c>
      <c r="Y41" s="411"/>
    </row>
    <row r="42" spans="1:26" ht="15" customHeight="1" x14ac:dyDescent="0.15"/>
    <row r="43" spans="1:26" ht="15" customHeight="1" x14ac:dyDescent="0.15"/>
    <row r="44" spans="1:26" ht="15" customHeight="1" x14ac:dyDescent="0.15"/>
    <row r="45" spans="1:26" ht="15" customHeight="1" x14ac:dyDescent="0.15"/>
    <row r="46" spans="1:26" ht="15" customHeight="1" x14ac:dyDescent="0.15"/>
    <row r="47" spans="1:26" ht="15" customHeight="1" x14ac:dyDescent="0.15"/>
    <row r="48" spans="1:26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</sheetData>
  <sheetProtection algorithmName="SHA-512" hashValue="JIzF2nB7KyCMlIg5i5hv5f1WE87ly16a6hu8+gENwcobw0SuxjOI7vDs5WIk/L+9Z0eeKdOeP5wFwc4A9U8b5Q==" saltValue="GYVa7ffusyLdlbqXT6c4TQ==" spinCount="100000" sheet="1" selectLockedCells="1"/>
  <mergeCells count="199">
    <mergeCell ref="X41:Y41"/>
    <mergeCell ref="J39:L39"/>
    <mergeCell ref="J29:L29"/>
    <mergeCell ref="J20:L20"/>
    <mergeCell ref="J25:L25"/>
    <mergeCell ref="M25:N25"/>
    <mergeCell ref="M39:N39"/>
    <mergeCell ref="T39:U39"/>
    <mergeCell ref="J18:L18"/>
    <mergeCell ref="J21:L21"/>
    <mergeCell ref="M29:N29"/>
    <mergeCell ref="M30:N30"/>
    <mergeCell ref="M23:N23"/>
    <mergeCell ref="M21:N21"/>
    <mergeCell ref="M38:N38"/>
    <mergeCell ref="T19:U19"/>
    <mergeCell ref="T20:U20"/>
    <mergeCell ref="T21:U21"/>
    <mergeCell ref="M19:N19"/>
    <mergeCell ref="M36:N36"/>
    <mergeCell ref="J19:L19"/>
    <mergeCell ref="J26:L26"/>
    <mergeCell ref="J23:L23"/>
    <mergeCell ref="J24:L24"/>
    <mergeCell ref="J38:L38"/>
    <mergeCell ref="J37:L37"/>
    <mergeCell ref="T31:U31"/>
    <mergeCell ref="T28:U28"/>
    <mergeCell ref="T38:U38"/>
    <mergeCell ref="M26:N26"/>
    <mergeCell ref="M28:N28"/>
    <mergeCell ref="M37:N37"/>
    <mergeCell ref="M34:N34"/>
    <mergeCell ref="M20:N20"/>
    <mergeCell ref="T18:U18"/>
    <mergeCell ref="T22:U22"/>
    <mergeCell ref="T23:U23"/>
    <mergeCell ref="T24:U24"/>
    <mergeCell ref="T25:U25"/>
    <mergeCell ref="T35:U35"/>
    <mergeCell ref="T36:U36"/>
    <mergeCell ref="T37:U37"/>
    <mergeCell ref="T26:U26"/>
    <mergeCell ref="M27:N27"/>
    <mergeCell ref="M18:N18"/>
    <mergeCell ref="M22:N22"/>
    <mergeCell ref="A15:A19"/>
    <mergeCell ref="A21:A30"/>
    <mergeCell ref="A3:Y3"/>
    <mergeCell ref="M5:N5"/>
    <mergeCell ref="M6:N6"/>
    <mergeCell ref="M7:N7"/>
    <mergeCell ref="M8:N8"/>
    <mergeCell ref="M9:N9"/>
    <mergeCell ref="M10:N10"/>
    <mergeCell ref="M24:N24"/>
    <mergeCell ref="W4:Y4"/>
    <mergeCell ref="A4:A5"/>
    <mergeCell ref="J4:O4"/>
    <mergeCell ref="B4:D4"/>
    <mergeCell ref="E5:F5"/>
    <mergeCell ref="T5:U5"/>
    <mergeCell ref="H5:I5"/>
    <mergeCell ref="P4:R4"/>
    <mergeCell ref="S4:V4"/>
    <mergeCell ref="J5:L5"/>
    <mergeCell ref="E9:F9"/>
    <mergeCell ref="E14:F14"/>
    <mergeCell ref="E15:F15"/>
    <mergeCell ref="E26:F26"/>
    <mergeCell ref="J2:M2"/>
    <mergeCell ref="N1:O1"/>
    <mergeCell ref="N2:O2"/>
    <mergeCell ref="E4:I4"/>
    <mergeCell ref="F1:M1"/>
    <mergeCell ref="P1:T1"/>
    <mergeCell ref="E6:F6"/>
    <mergeCell ref="E7:F7"/>
    <mergeCell ref="E8:F8"/>
    <mergeCell ref="A1:E1"/>
    <mergeCell ref="A2:E2"/>
    <mergeCell ref="A6:A13"/>
    <mergeCell ref="E10:F10"/>
    <mergeCell ref="E11:F11"/>
    <mergeCell ref="E12:F12"/>
    <mergeCell ref="E13:F13"/>
    <mergeCell ref="J10:L10"/>
    <mergeCell ref="J11:L11"/>
    <mergeCell ref="J6:L6"/>
    <mergeCell ref="J7:L7"/>
    <mergeCell ref="J8:L8"/>
    <mergeCell ref="J9:L9"/>
    <mergeCell ref="T6:U6"/>
    <mergeCell ref="T7:U7"/>
    <mergeCell ref="E39:F39"/>
    <mergeCell ref="E27:F27"/>
    <mergeCell ref="E28:F28"/>
    <mergeCell ref="E29:F29"/>
    <mergeCell ref="E30:F30"/>
    <mergeCell ref="E37:F37"/>
    <mergeCell ref="E31:F31"/>
    <mergeCell ref="E36:F36"/>
    <mergeCell ref="E38:F38"/>
    <mergeCell ref="E33:F33"/>
    <mergeCell ref="E35:F35"/>
    <mergeCell ref="E25:F25"/>
    <mergeCell ref="E17:F17"/>
    <mergeCell ref="H6:I6"/>
    <mergeCell ref="H7:I7"/>
    <mergeCell ref="H8:I8"/>
    <mergeCell ref="H9:I9"/>
    <mergeCell ref="H10:I10"/>
    <mergeCell ref="H15:I15"/>
    <mergeCell ref="H12:I12"/>
    <mergeCell ref="H13:I13"/>
    <mergeCell ref="H14:I14"/>
    <mergeCell ref="H11:I11"/>
    <mergeCell ref="H16:I16"/>
    <mergeCell ref="H17:I17"/>
    <mergeCell ref="E19:F19"/>
    <mergeCell ref="E20:F20"/>
    <mergeCell ref="E24:F24"/>
    <mergeCell ref="E16:F16"/>
    <mergeCell ref="E21:F21"/>
    <mergeCell ref="E22:F22"/>
    <mergeCell ref="E23:F23"/>
    <mergeCell ref="E18:F18"/>
    <mergeCell ref="H39:I39"/>
    <mergeCell ref="H26:I26"/>
    <mergeCell ref="H35:I35"/>
    <mergeCell ref="H27:I27"/>
    <mergeCell ref="H22:I22"/>
    <mergeCell ref="H23:I23"/>
    <mergeCell ref="H25:I25"/>
    <mergeCell ref="H18:I18"/>
    <mergeCell ref="H19:I19"/>
    <mergeCell ref="H28:I28"/>
    <mergeCell ref="H29:I29"/>
    <mergeCell ref="H21:I21"/>
    <mergeCell ref="H20:I20"/>
    <mergeCell ref="H38:I38"/>
    <mergeCell ref="H37:I37"/>
    <mergeCell ref="H31:I31"/>
    <mergeCell ref="H24:I24"/>
    <mergeCell ref="H36:I36"/>
    <mergeCell ref="J12:L12"/>
    <mergeCell ref="M11:N11"/>
    <mergeCell ref="M12:N12"/>
    <mergeCell ref="T16:U16"/>
    <mergeCell ref="T15:U15"/>
    <mergeCell ref="T17:U17"/>
    <mergeCell ref="J13:L13"/>
    <mergeCell ref="J14:L14"/>
    <mergeCell ref="J15:L15"/>
    <mergeCell ref="J16:L16"/>
    <mergeCell ref="M13:N13"/>
    <mergeCell ref="M14:N14"/>
    <mergeCell ref="M15:N15"/>
    <mergeCell ref="M16:N16"/>
    <mergeCell ref="T13:U13"/>
    <mergeCell ref="J17:L17"/>
    <mergeCell ref="M17:N17"/>
    <mergeCell ref="A32:A36"/>
    <mergeCell ref="T34:U34"/>
    <mergeCell ref="J32:L32"/>
    <mergeCell ref="M32:N32"/>
    <mergeCell ref="M33:N33"/>
    <mergeCell ref="H33:I33"/>
    <mergeCell ref="J33:L33"/>
    <mergeCell ref="H32:I32"/>
    <mergeCell ref="E32:F32"/>
    <mergeCell ref="E34:F34"/>
    <mergeCell ref="T33:U33"/>
    <mergeCell ref="T32:U32"/>
    <mergeCell ref="J36:L36"/>
    <mergeCell ref="U1:Y1"/>
    <mergeCell ref="F2:I2"/>
    <mergeCell ref="P2:T2"/>
    <mergeCell ref="U2:Y2"/>
    <mergeCell ref="T27:U27"/>
    <mergeCell ref="M35:N35"/>
    <mergeCell ref="J22:L22"/>
    <mergeCell ref="J27:L27"/>
    <mergeCell ref="H34:I34"/>
    <mergeCell ref="T29:U29"/>
    <mergeCell ref="T30:U30"/>
    <mergeCell ref="M31:N31"/>
    <mergeCell ref="J34:L34"/>
    <mergeCell ref="J31:L31"/>
    <mergeCell ref="H30:I30"/>
    <mergeCell ref="J30:L30"/>
    <mergeCell ref="J35:L35"/>
    <mergeCell ref="T8:U8"/>
    <mergeCell ref="T9:U9"/>
    <mergeCell ref="T14:U14"/>
    <mergeCell ref="J28:L28"/>
    <mergeCell ref="T10:U10"/>
    <mergeCell ref="T11:U11"/>
    <mergeCell ref="T12:U12"/>
  </mergeCells>
  <phoneticPr fontId="2"/>
  <dataValidations count="3">
    <dataValidation type="decimal" operator="lessThanOrEqual" allowBlank="1" showInputMessage="1" showErrorMessage="1" error="部数を超えています" sqref="D6:D13 D15:D19 O21 H10:I10 H12:I12 H15:I15 H21:I21 H32:I33 H35:I35 R12 V15 Y12 D32:D36 Y32 O15 R15 D21:D30 Y15" xr:uid="{00000000-0002-0000-0300-000000000000}">
      <formula1>C6</formula1>
    </dataValidation>
    <dataValidation type="decimal" operator="lessThanOrEqual" allowBlank="1" showInputMessage="1" showErrorMessage="1" error="部数を超えています" sqref="O12 V33 O35 V12 O7 O32" xr:uid="{00000000-0002-0000-0300-000001000000}">
      <formula1>M7</formula1>
    </dataValidation>
    <dataValidation type="whole" operator="lessThanOrEqual" allowBlank="1" showInputMessage="1" showErrorMessage="1" error="部数を超えています" sqref="Y35" xr:uid="{00000000-0002-0000-0300-000002000000}">
      <formula1>X35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8" orientation="landscape" r:id="rId1"/>
  <headerFooter alignWithMargins="0">
    <oddHeader>&amp;C&amp;"ＭＳ Ｐゴシック,太字"高 知 県　折 込 部 数 表</oddHeader>
    <oddFooter>&amp;R&amp;9株式会社&amp;11 読宣四国　&amp;8TEL087(888)6133　FAX087(888)6130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indexed="47"/>
    <pageSetUpPr fitToPage="1"/>
  </sheetPr>
  <dimension ref="A1:AA57"/>
  <sheetViews>
    <sheetView showZeros="0" zoomScale="66" zoomScaleNormal="66" zoomScaleSheetLayoutView="75" workbookViewId="0">
      <selection activeCell="D11" sqref="D11"/>
    </sheetView>
  </sheetViews>
  <sheetFormatPr defaultRowHeight="11.25" x14ac:dyDescent="0.15"/>
  <cols>
    <col min="1" max="1" width="7.625" style="13" customWidth="1"/>
    <col min="2" max="2" width="10.625" style="13" customWidth="1"/>
    <col min="3" max="3" width="11.75" style="13" customWidth="1"/>
    <col min="4" max="4" width="11.625" style="13" customWidth="1"/>
    <col min="5" max="5" width="4.625" style="13" customWidth="1"/>
    <col min="6" max="6" width="6.625" style="13" customWidth="1"/>
    <col min="7" max="7" width="10.625" style="13" customWidth="1"/>
    <col min="8" max="9" width="6.125" style="13" customWidth="1"/>
    <col min="10" max="12" width="3.75" style="13" customWidth="1"/>
    <col min="13" max="13" width="8.625" style="13" customWidth="1"/>
    <col min="14" max="14" width="2.625" style="13" customWidth="1"/>
    <col min="15" max="15" width="11.625" style="13" customWidth="1"/>
    <col min="16" max="17" width="10.625" style="13" customWidth="1"/>
    <col min="18" max="18" width="11.625" style="13" customWidth="1"/>
    <col min="19" max="19" width="10.625" style="13" customWidth="1"/>
    <col min="20" max="21" width="5.125" style="13" customWidth="1"/>
    <col min="22" max="22" width="11.625" style="13" customWidth="1"/>
    <col min="23" max="24" width="10.625" style="13" customWidth="1"/>
    <col min="25" max="25" width="11.625" style="13" customWidth="1"/>
    <col min="26" max="26" width="5.125" style="13" customWidth="1"/>
    <col min="27" max="16384" width="9" style="13"/>
  </cols>
  <sheetData>
    <row r="1" spans="1:27" s="44" customFormat="1" ht="22.5" customHeight="1" x14ac:dyDescent="0.15">
      <c r="A1" s="419" t="s">
        <v>13</v>
      </c>
      <c r="B1" s="419"/>
      <c r="C1" s="419"/>
      <c r="D1" s="419"/>
      <c r="E1" s="420"/>
      <c r="F1" s="418" t="s">
        <v>136</v>
      </c>
      <c r="G1" s="419"/>
      <c r="H1" s="419"/>
      <c r="I1" s="419"/>
      <c r="J1" s="419"/>
      <c r="K1" s="419"/>
      <c r="L1" s="419"/>
      <c r="M1" s="420"/>
      <c r="N1" s="422" t="s">
        <v>122</v>
      </c>
      <c r="O1" s="431"/>
      <c r="P1" s="422" t="s">
        <v>18</v>
      </c>
      <c r="Q1" s="423"/>
      <c r="R1" s="423"/>
      <c r="S1" s="423"/>
      <c r="T1" s="431"/>
      <c r="U1" s="422" t="s">
        <v>16</v>
      </c>
      <c r="V1" s="423"/>
      <c r="W1" s="423"/>
      <c r="X1" s="423"/>
      <c r="Y1" s="423"/>
      <c r="Z1" s="1"/>
      <c r="AA1" s="1"/>
    </row>
    <row r="2" spans="1:27" s="44" customFormat="1" ht="30" customHeight="1" x14ac:dyDescent="0.15">
      <c r="A2" s="433">
        <f>市郡別!A4</f>
        <v>0</v>
      </c>
      <c r="B2" s="433"/>
      <c r="C2" s="433"/>
      <c r="D2" s="433"/>
      <c r="E2" s="434"/>
      <c r="F2" s="424">
        <f>SUM(D44,H44,O44,R44,Y44)</f>
        <v>0</v>
      </c>
      <c r="G2" s="425"/>
      <c r="H2" s="425"/>
      <c r="I2" s="425"/>
      <c r="J2" s="426">
        <f>市郡別!R30</f>
        <v>0</v>
      </c>
      <c r="K2" s="426"/>
      <c r="L2" s="426"/>
      <c r="M2" s="427"/>
      <c r="N2" s="551" t="str">
        <f>市郡別!サイズ2</f>
        <v>-</v>
      </c>
      <c r="O2" s="552"/>
      <c r="P2" s="428">
        <f>市郡別!K4</f>
        <v>0</v>
      </c>
      <c r="Q2" s="429"/>
      <c r="R2" s="429"/>
      <c r="S2" s="429"/>
      <c r="T2" s="430"/>
      <c r="U2" s="428">
        <f>市郡別!N4</f>
        <v>0</v>
      </c>
      <c r="V2" s="429"/>
      <c r="W2" s="429"/>
      <c r="X2" s="429"/>
      <c r="Y2" s="429"/>
      <c r="Z2" s="22"/>
      <c r="AA2" s="22"/>
    </row>
    <row r="3" spans="1:27" ht="11.25" customHeight="1" x14ac:dyDescent="0.15">
      <c r="A3" s="522"/>
      <c r="B3" s="522"/>
      <c r="C3" s="522"/>
      <c r="D3" s="522"/>
      <c r="E3" s="522"/>
      <c r="F3" s="522"/>
      <c r="G3" s="522"/>
      <c r="H3" s="522"/>
      <c r="I3" s="522"/>
      <c r="J3" s="522"/>
      <c r="K3" s="522"/>
      <c r="L3" s="522"/>
      <c r="M3" s="522"/>
      <c r="N3" s="522"/>
      <c r="O3" s="522"/>
      <c r="P3" s="522"/>
      <c r="Q3" s="522"/>
      <c r="R3" s="522"/>
      <c r="S3" s="522"/>
      <c r="T3" s="522"/>
      <c r="U3" s="522"/>
      <c r="V3" s="522"/>
      <c r="W3" s="522"/>
      <c r="X3" s="522"/>
      <c r="Y3" s="522"/>
    </row>
    <row r="4" spans="1:27" ht="27.95" customHeight="1" x14ac:dyDescent="0.15">
      <c r="A4" s="555" t="s">
        <v>27</v>
      </c>
      <c r="B4" s="440" t="s">
        <v>28</v>
      </c>
      <c r="C4" s="435"/>
      <c r="D4" s="436"/>
      <c r="E4" s="440" t="s">
        <v>20</v>
      </c>
      <c r="F4" s="435"/>
      <c r="G4" s="435"/>
      <c r="H4" s="435"/>
      <c r="I4" s="436"/>
      <c r="J4" s="440" t="s">
        <v>21</v>
      </c>
      <c r="K4" s="435"/>
      <c r="L4" s="435"/>
      <c r="M4" s="435"/>
      <c r="N4" s="435"/>
      <c r="O4" s="436"/>
      <c r="P4" s="440" t="s">
        <v>22</v>
      </c>
      <c r="Q4" s="435"/>
      <c r="R4" s="436"/>
      <c r="S4" s="440" t="s">
        <v>23</v>
      </c>
      <c r="T4" s="435"/>
      <c r="U4" s="435"/>
      <c r="V4" s="436"/>
      <c r="W4" s="440" t="s">
        <v>24</v>
      </c>
      <c r="X4" s="435"/>
      <c r="Y4" s="435"/>
    </row>
    <row r="5" spans="1:27" ht="17.45" customHeight="1" x14ac:dyDescent="0.15">
      <c r="A5" s="556"/>
      <c r="B5" s="144" t="s">
        <v>5</v>
      </c>
      <c r="C5" s="145" t="s">
        <v>4</v>
      </c>
      <c r="D5" s="146" t="s">
        <v>0</v>
      </c>
      <c r="E5" s="441" t="s">
        <v>5</v>
      </c>
      <c r="F5" s="554"/>
      <c r="G5" s="145" t="s">
        <v>4</v>
      </c>
      <c r="H5" s="489" t="s">
        <v>0</v>
      </c>
      <c r="I5" s="571"/>
      <c r="J5" s="441" t="s">
        <v>5</v>
      </c>
      <c r="K5" s="490"/>
      <c r="L5" s="554"/>
      <c r="M5" s="489" t="s">
        <v>4</v>
      </c>
      <c r="N5" s="554"/>
      <c r="O5" s="147" t="s">
        <v>0</v>
      </c>
      <c r="P5" s="84" t="s">
        <v>5</v>
      </c>
      <c r="Q5" s="145" t="s">
        <v>4</v>
      </c>
      <c r="R5" s="84" t="s">
        <v>0</v>
      </c>
      <c r="S5" s="83" t="s">
        <v>5</v>
      </c>
      <c r="T5" s="489" t="s">
        <v>4</v>
      </c>
      <c r="U5" s="490"/>
      <c r="V5" s="146" t="s">
        <v>0</v>
      </c>
      <c r="W5" s="84" t="s">
        <v>5</v>
      </c>
      <c r="X5" s="157" t="s">
        <v>4</v>
      </c>
      <c r="Y5" s="158" t="s">
        <v>0</v>
      </c>
    </row>
    <row r="6" spans="1:27" ht="27" hidden="1" customHeight="1" x14ac:dyDescent="0.15">
      <c r="A6" s="455" t="s">
        <v>230</v>
      </c>
      <c r="B6" s="128" t="s">
        <v>127</v>
      </c>
      <c r="C6" s="308" t="s">
        <v>118</v>
      </c>
      <c r="D6" s="196"/>
      <c r="E6" s="643"/>
      <c r="F6" s="644"/>
      <c r="G6" s="170"/>
      <c r="H6" s="475"/>
      <c r="I6" s="476"/>
      <c r="J6" s="645"/>
      <c r="K6" s="643"/>
      <c r="L6" s="644"/>
      <c r="M6" s="475"/>
      <c r="N6" s="514"/>
      <c r="O6" s="240"/>
      <c r="P6" s="130"/>
      <c r="Q6" s="170"/>
      <c r="R6" s="181"/>
      <c r="S6" s="133"/>
      <c r="T6" s="475"/>
      <c r="U6" s="514"/>
      <c r="V6" s="240"/>
      <c r="W6" s="130"/>
      <c r="X6" s="170"/>
      <c r="Y6" s="181"/>
    </row>
    <row r="7" spans="1:27" ht="27" hidden="1" customHeight="1" x14ac:dyDescent="0.15">
      <c r="A7" s="596"/>
      <c r="B7" s="127" t="s">
        <v>204</v>
      </c>
      <c r="C7" s="309" t="s">
        <v>118</v>
      </c>
      <c r="D7" s="184"/>
      <c r="E7" s="630"/>
      <c r="F7" s="631"/>
      <c r="G7" s="167"/>
      <c r="H7" s="468"/>
      <c r="I7" s="470"/>
      <c r="J7" s="640"/>
      <c r="K7" s="641"/>
      <c r="L7" s="642"/>
      <c r="M7" s="468"/>
      <c r="N7" s="469"/>
      <c r="O7" s="241"/>
      <c r="P7" s="131"/>
      <c r="Q7" s="167"/>
      <c r="R7" s="183"/>
      <c r="S7" s="134"/>
      <c r="T7" s="468"/>
      <c r="U7" s="469"/>
      <c r="V7" s="241"/>
      <c r="W7" s="131"/>
      <c r="X7" s="167"/>
      <c r="Y7" s="183"/>
    </row>
    <row r="8" spans="1:27" ht="27" hidden="1" customHeight="1" x14ac:dyDescent="0.15">
      <c r="A8" s="596"/>
      <c r="B8" s="127" t="s">
        <v>134</v>
      </c>
      <c r="C8" s="309" t="s">
        <v>118</v>
      </c>
      <c r="D8" s="184"/>
      <c r="E8" s="630"/>
      <c r="F8" s="631"/>
      <c r="G8" s="167"/>
      <c r="H8" s="468"/>
      <c r="I8" s="470"/>
      <c r="J8" s="629"/>
      <c r="K8" s="630"/>
      <c r="L8" s="631"/>
      <c r="M8" s="468"/>
      <c r="N8" s="469"/>
      <c r="O8" s="241"/>
      <c r="P8" s="131"/>
      <c r="Q8" s="167"/>
      <c r="R8" s="183"/>
      <c r="S8" s="134"/>
      <c r="T8" s="468"/>
      <c r="U8" s="469"/>
      <c r="V8" s="241"/>
      <c r="W8" s="131"/>
      <c r="X8" s="167"/>
      <c r="Y8" s="183"/>
    </row>
    <row r="9" spans="1:27" ht="27" hidden="1" customHeight="1" thickBot="1" x14ac:dyDescent="0.2">
      <c r="A9" s="638"/>
      <c r="B9" s="127" t="s">
        <v>205</v>
      </c>
      <c r="C9" s="309" t="s">
        <v>118</v>
      </c>
      <c r="D9" s="184"/>
      <c r="E9" s="630"/>
      <c r="F9" s="631"/>
      <c r="G9" s="167"/>
      <c r="H9" s="468"/>
      <c r="I9" s="470"/>
      <c r="J9" s="629"/>
      <c r="K9" s="630"/>
      <c r="L9" s="631"/>
      <c r="M9" s="468"/>
      <c r="N9" s="469"/>
      <c r="O9" s="241"/>
      <c r="P9" s="131"/>
      <c r="Q9" s="167"/>
      <c r="R9" s="183"/>
      <c r="S9" s="134"/>
      <c r="T9" s="468"/>
      <c r="U9" s="469"/>
      <c r="V9" s="241"/>
      <c r="W9" s="131"/>
      <c r="X9" s="167"/>
      <c r="Y9" s="183"/>
    </row>
    <row r="10" spans="1:27" s="94" customFormat="1" ht="18" hidden="1" customHeight="1" thickTop="1" x14ac:dyDescent="0.15">
      <c r="A10" s="220">
        <f>SUM(C10,G10,M10,Q10,T10,X10)</f>
        <v>0</v>
      </c>
      <c r="B10" s="221" t="s">
        <v>66</v>
      </c>
      <c r="C10" s="171">
        <f>SUM(C6:C9)</f>
        <v>0</v>
      </c>
      <c r="D10" s="172">
        <f>SUM(D6:D9)</f>
        <v>0</v>
      </c>
      <c r="E10" s="590"/>
      <c r="F10" s="592"/>
      <c r="G10" s="171">
        <f>SUM(G6:G9)</f>
        <v>0</v>
      </c>
      <c r="H10" s="491">
        <f>SUM(H6:H9)</f>
        <v>0</v>
      </c>
      <c r="I10" s="492"/>
      <c r="J10" s="590"/>
      <c r="K10" s="591"/>
      <c r="L10" s="592"/>
      <c r="M10" s="473">
        <f>SUM(M6:M9)</f>
        <v>0</v>
      </c>
      <c r="N10" s="474"/>
      <c r="O10" s="199">
        <f>SUM(O6:O9)</f>
        <v>0</v>
      </c>
      <c r="P10" s="222"/>
      <c r="Q10" s="171">
        <f>SUM(Q6:Q9)</f>
        <v>0</v>
      </c>
      <c r="R10" s="194">
        <f>SUM(R6:R9)</f>
        <v>0</v>
      </c>
      <c r="S10" s="221"/>
      <c r="T10" s="473">
        <f>SUM(T6:T9)</f>
        <v>0</v>
      </c>
      <c r="U10" s="474"/>
      <c r="V10" s="199">
        <f>SUM(V6:V9)</f>
        <v>0</v>
      </c>
      <c r="W10" s="222"/>
      <c r="X10" s="171">
        <f>SUM(X6:X9)</f>
        <v>0</v>
      </c>
      <c r="Y10" s="194">
        <f>SUM(Y6:Y9)</f>
        <v>0</v>
      </c>
    </row>
    <row r="11" spans="1:27" ht="18" customHeight="1" x14ac:dyDescent="0.15">
      <c r="A11" s="455" t="s">
        <v>58</v>
      </c>
      <c r="B11" s="123" t="s">
        <v>206</v>
      </c>
      <c r="C11" s="170">
        <v>1890</v>
      </c>
      <c r="D11" s="196"/>
      <c r="E11" s="437" t="s">
        <v>58</v>
      </c>
      <c r="F11" s="535"/>
      <c r="G11" s="170">
        <v>180</v>
      </c>
      <c r="H11" s="549"/>
      <c r="I11" s="639"/>
      <c r="J11" s="543" t="s">
        <v>58</v>
      </c>
      <c r="K11" s="437"/>
      <c r="L11" s="535"/>
      <c r="M11" s="475">
        <v>100</v>
      </c>
      <c r="N11" s="514"/>
      <c r="O11" s="196"/>
      <c r="P11" s="82" t="s">
        <v>58</v>
      </c>
      <c r="Q11" s="170">
        <v>50</v>
      </c>
      <c r="R11" s="175"/>
      <c r="S11" s="133"/>
      <c r="T11" s="475"/>
      <c r="U11" s="514"/>
      <c r="V11" s="240"/>
      <c r="W11" s="82" t="s">
        <v>58</v>
      </c>
      <c r="X11" s="170">
        <v>140</v>
      </c>
      <c r="Y11" s="175"/>
    </row>
    <row r="12" spans="1:27" ht="18" customHeight="1" x14ac:dyDescent="0.15">
      <c r="A12" s="596"/>
      <c r="B12" s="124" t="s">
        <v>243</v>
      </c>
      <c r="C12" s="167">
        <v>1080</v>
      </c>
      <c r="D12" s="184"/>
      <c r="E12" s="630"/>
      <c r="F12" s="631"/>
      <c r="G12" s="167"/>
      <c r="H12" s="493"/>
      <c r="I12" s="646"/>
      <c r="J12" s="629"/>
      <c r="K12" s="630"/>
      <c r="L12" s="631"/>
      <c r="M12" s="468"/>
      <c r="N12" s="469"/>
      <c r="O12" s="185"/>
      <c r="P12" s="132"/>
      <c r="Q12" s="166"/>
      <c r="R12" s="176"/>
      <c r="S12" s="135"/>
      <c r="T12" s="468"/>
      <c r="U12" s="469"/>
      <c r="V12" s="242"/>
      <c r="W12" s="132"/>
      <c r="X12" s="166"/>
      <c r="Y12" s="176"/>
    </row>
    <row r="13" spans="1:27" ht="18" customHeight="1" x14ac:dyDescent="0.15">
      <c r="A13" s="596"/>
      <c r="B13" s="124" t="s">
        <v>61</v>
      </c>
      <c r="C13" s="167">
        <v>840</v>
      </c>
      <c r="D13" s="184"/>
      <c r="E13" s="630"/>
      <c r="F13" s="631"/>
      <c r="G13" s="167"/>
      <c r="H13" s="493"/>
      <c r="I13" s="646"/>
      <c r="J13" s="629"/>
      <c r="K13" s="630"/>
      <c r="L13" s="631"/>
      <c r="M13" s="468"/>
      <c r="N13" s="469"/>
      <c r="O13" s="185"/>
      <c r="P13" s="131"/>
      <c r="Q13" s="167"/>
      <c r="R13" s="176"/>
      <c r="S13" s="134"/>
      <c r="T13" s="468"/>
      <c r="U13" s="469"/>
      <c r="V13" s="241"/>
      <c r="W13" s="131"/>
      <c r="X13" s="167"/>
      <c r="Y13" s="176"/>
    </row>
    <row r="14" spans="1:27" ht="18" customHeight="1" thickBot="1" x14ac:dyDescent="0.2">
      <c r="A14" s="638"/>
      <c r="B14" s="129" t="s">
        <v>207</v>
      </c>
      <c r="C14" s="207">
        <v>960</v>
      </c>
      <c r="D14" s="182"/>
      <c r="E14" s="630"/>
      <c r="F14" s="631"/>
      <c r="G14" s="167"/>
      <c r="H14" s="493"/>
      <c r="I14" s="646"/>
      <c r="J14" s="629"/>
      <c r="K14" s="630"/>
      <c r="L14" s="631"/>
      <c r="M14" s="468"/>
      <c r="N14" s="469"/>
      <c r="O14" s="185"/>
      <c r="P14" s="131"/>
      <c r="Q14" s="167"/>
      <c r="R14" s="176"/>
      <c r="S14" s="134"/>
      <c r="T14" s="468"/>
      <c r="U14" s="469"/>
      <c r="V14" s="241"/>
      <c r="W14" s="131"/>
      <c r="X14" s="167"/>
      <c r="Y14" s="176"/>
    </row>
    <row r="15" spans="1:27" s="94" customFormat="1" ht="18" customHeight="1" thickTop="1" x14ac:dyDescent="0.15">
      <c r="A15" s="220">
        <f>SUM(C15,G15,M15,Q15,T15,X15)</f>
        <v>5240</v>
      </c>
      <c r="B15" s="221" t="s">
        <v>66</v>
      </c>
      <c r="C15" s="171">
        <f>SUM(C11:C14)</f>
        <v>4770</v>
      </c>
      <c r="D15" s="172">
        <f>SUM(D11:D14)</f>
        <v>0</v>
      </c>
      <c r="E15" s="590" t="s">
        <v>66</v>
      </c>
      <c r="F15" s="592"/>
      <c r="G15" s="171">
        <f>SUM(G11:G14)</f>
        <v>180</v>
      </c>
      <c r="H15" s="491">
        <f>SUM(H11:H14)</f>
        <v>0</v>
      </c>
      <c r="I15" s="492"/>
      <c r="J15" s="590" t="s">
        <v>66</v>
      </c>
      <c r="K15" s="591"/>
      <c r="L15" s="592"/>
      <c r="M15" s="473">
        <f>SUM(M11:M14)</f>
        <v>100</v>
      </c>
      <c r="N15" s="474"/>
      <c r="O15" s="199">
        <f>SUM(O11:O14)</f>
        <v>0</v>
      </c>
      <c r="P15" s="222" t="s">
        <v>66</v>
      </c>
      <c r="Q15" s="171">
        <f>SUM(Q11:Q14)</f>
        <v>50</v>
      </c>
      <c r="R15" s="194">
        <f>SUM(R11:R14)</f>
        <v>0</v>
      </c>
      <c r="S15" s="221"/>
      <c r="T15" s="473">
        <f>SUM(T11:T14)</f>
        <v>0</v>
      </c>
      <c r="U15" s="474"/>
      <c r="V15" s="199">
        <f>SUM(V11:V14)</f>
        <v>0</v>
      </c>
      <c r="W15" s="222" t="s">
        <v>66</v>
      </c>
      <c r="X15" s="171">
        <f>SUM(X11:X14)</f>
        <v>140</v>
      </c>
      <c r="Y15" s="194">
        <f>SUM(Y11:Y14)</f>
        <v>0</v>
      </c>
    </row>
    <row r="16" spans="1:27" ht="18" customHeight="1" x14ac:dyDescent="0.15">
      <c r="A16" s="566" t="s">
        <v>59</v>
      </c>
      <c r="B16" s="123" t="s">
        <v>112</v>
      </c>
      <c r="C16" s="170">
        <v>760</v>
      </c>
      <c r="D16" s="196"/>
      <c r="E16" s="437" t="s">
        <v>59</v>
      </c>
      <c r="F16" s="535"/>
      <c r="G16" s="170">
        <v>200</v>
      </c>
      <c r="H16" s="549"/>
      <c r="I16" s="639"/>
      <c r="J16" s="543" t="s">
        <v>59</v>
      </c>
      <c r="K16" s="437"/>
      <c r="L16" s="535"/>
      <c r="M16" s="475">
        <v>120</v>
      </c>
      <c r="N16" s="514"/>
      <c r="O16" s="196"/>
      <c r="P16" s="82" t="s">
        <v>59</v>
      </c>
      <c r="Q16" s="170">
        <v>30</v>
      </c>
      <c r="R16" s="175"/>
      <c r="S16" s="133"/>
      <c r="T16" s="475"/>
      <c r="U16" s="514"/>
      <c r="V16" s="240"/>
      <c r="W16" s="82" t="s">
        <v>59</v>
      </c>
      <c r="X16" s="170">
        <v>140</v>
      </c>
      <c r="Y16" s="175"/>
    </row>
    <row r="17" spans="1:25" ht="18" customHeight="1" x14ac:dyDescent="0.15">
      <c r="A17" s="567"/>
      <c r="B17" s="124" t="s">
        <v>62</v>
      </c>
      <c r="C17" s="167">
        <v>1100</v>
      </c>
      <c r="D17" s="184"/>
      <c r="E17" s="630"/>
      <c r="F17" s="631"/>
      <c r="G17" s="167"/>
      <c r="H17" s="493"/>
      <c r="I17" s="646"/>
      <c r="J17" s="629"/>
      <c r="K17" s="630"/>
      <c r="L17" s="631"/>
      <c r="M17" s="468"/>
      <c r="N17" s="469"/>
      <c r="O17" s="185"/>
      <c r="P17" s="131"/>
      <c r="Q17" s="167"/>
      <c r="R17" s="176"/>
      <c r="S17" s="134"/>
      <c r="T17" s="468"/>
      <c r="U17" s="469"/>
      <c r="V17" s="241"/>
      <c r="W17" s="131"/>
      <c r="X17" s="167"/>
      <c r="Y17" s="176"/>
    </row>
    <row r="18" spans="1:25" ht="18" customHeight="1" x14ac:dyDescent="0.15">
      <c r="A18" s="567"/>
      <c r="B18" s="124" t="s">
        <v>291</v>
      </c>
      <c r="C18" s="167">
        <v>1230</v>
      </c>
      <c r="D18" s="184"/>
      <c r="E18" s="630"/>
      <c r="F18" s="631"/>
      <c r="G18" s="167"/>
      <c r="H18" s="493"/>
      <c r="I18" s="646"/>
      <c r="J18" s="629"/>
      <c r="K18" s="630"/>
      <c r="L18" s="631"/>
      <c r="M18" s="468"/>
      <c r="N18" s="469"/>
      <c r="O18" s="185"/>
      <c r="P18" s="131"/>
      <c r="Q18" s="167"/>
      <c r="R18" s="176"/>
      <c r="S18" s="134"/>
      <c r="T18" s="468"/>
      <c r="U18" s="469"/>
      <c r="V18" s="241"/>
      <c r="W18" s="131"/>
      <c r="X18" s="167"/>
      <c r="Y18" s="176"/>
    </row>
    <row r="19" spans="1:25" ht="18" customHeight="1" x14ac:dyDescent="0.15">
      <c r="A19" s="567"/>
      <c r="B19" s="124" t="s">
        <v>208</v>
      </c>
      <c r="C19" s="167">
        <v>610</v>
      </c>
      <c r="D19" s="184"/>
      <c r="E19" s="630"/>
      <c r="F19" s="631"/>
      <c r="G19" s="167"/>
      <c r="H19" s="493"/>
      <c r="I19" s="646"/>
      <c r="J19" s="629"/>
      <c r="K19" s="630"/>
      <c r="L19" s="631"/>
      <c r="M19" s="468"/>
      <c r="N19" s="469"/>
      <c r="O19" s="185"/>
      <c r="P19" s="131"/>
      <c r="Q19" s="167"/>
      <c r="R19" s="176"/>
      <c r="S19" s="134"/>
      <c r="T19" s="468"/>
      <c r="U19" s="469"/>
      <c r="V19" s="241"/>
      <c r="W19" s="131"/>
      <c r="X19" s="167"/>
      <c r="Y19" s="176"/>
    </row>
    <row r="20" spans="1:25" ht="18" customHeight="1" x14ac:dyDescent="0.15">
      <c r="A20" s="567"/>
      <c r="B20" s="124" t="s">
        <v>63</v>
      </c>
      <c r="C20" s="167">
        <v>520</v>
      </c>
      <c r="D20" s="184"/>
      <c r="E20" s="630"/>
      <c r="F20" s="631"/>
      <c r="G20" s="167"/>
      <c r="H20" s="493"/>
      <c r="I20" s="646"/>
      <c r="J20" s="629"/>
      <c r="K20" s="630"/>
      <c r="L20" s="631"/>
      <c r="M20" s="468"/>
      <c r="N20" s="469"/>
      <c r="O20" s="185"/>
      <c r="P20" s="131"/>
      <c r="Q20" s="167"/>
      <c r="R20" s="176"/>
      <c r="S20" s="134"/>
      <c r="T20" s="468"/>
      <c r="U20" s="469"/>
      <c r="V20" s="241"/>
      <c r="W20" s="131"/>
      <c r="X20" s="167"/>
      <c r="Y20" s="176"/>
    </row>
    <row r="21" spans="1:25" ht="18" customHeight="1" thickBot="1" x14ac:dyDescent="0.2">
      <c r="A21" s="567"/>
      <c r="B21" s="124"/>
      <c r="C21" s="309"/>
      <c r="D21" s="315"/>
      <c r="E21" s="630"/>
      <c r="F21" s="631"/>
      <c r="G21" s="167"/>
      <c r="H21" s="493"/>
      <c r="I21" s="646"/>
      <c r="J21" s="629"/>
      <c r="K21" s="630"/>
      <c r="L21" s="631"/>
      <c r="M21" s="468"/>
      <c r="N21" s="469"/>
      <c r="O21" s="185"/>
      <c r="P21" s="131"/>
      <c r="Q21" s="167"/>
      <c r="R21" s="176"/>
      <c r="S21" s="134"/>
      <c r="T21" s="468"/>
      <c r="U21" s="469"/>
      <c r="V21" s="241"/>
      <c r="W21" s="131"/>
      <c r="X21" s="167"/>
      <c r="Y21" s="176"/>
    </row>
    <row r="22" spans="1:25" s="94" customFormat="1" ht="18" customHeight="1" thickTop="1" x14ac:dyDescent="0.15">
      <c r="A22" s="220">
        <f>SUM(,C22,G22,M22,Q22,T22,X22)</f>
        <v>4710</v>
      </c>
      <c r="B22" s="221" t="s">
        <v>66</v>
      </c>
      <c r="C22" s="171">
        <f>SUM(C16:C21)</f>
        <v>4220</v>
      </c>
      <c r="D22" s="172">
        <f>SUM(D16:D21)</f>
        <v>0</v>
      </c>
      <c r="E22" s="590" t="s">
        <v>66</v>
      </c>
      <c r="F22" s="592"/>
      <c r="G22" s="171">
        <f>SUM(G16:G21)</f>
        <v>200</v>
      </c>
      <c r="H22" s="491">
        <f>SUM(H16:H21)</f>
        <v>0</v>
      </c>
      <c r="I22" s="492"/>
      <c r="J22" s="590" t="s">
        <v>66</v>
      </c>
      <c r="K22" s="591"/>
      <c r="L22" s="592"/>
      <c r="M22" s="473">
        <f>SUM(M16:M21)</f>
        <v>120</v>
      </c>
      <c r="N22" s="474"/>
      <c r="O22" s="199">
        <f>SUM(O16:O21)</f>
        <v>0</v>
      </c>
      <c r="P22" s="222" t="s">
        <v>66</v>
      </c>
      <c r="Q22" s="171">
        <f>SUM(Q16:Q21)</f>
        <v>30</v>
      </c>
      <c r="R22" s="194">
        <f>SUM(R16:R21)</f>
        <v>0</v>
      </c>
      <c r="S22" s="221"/>
      <c r="T22" s="473"/>
      <c r="U22" s="474"/>
      <c r="V22" s="199"/>
      <c r="W22" s="222" t="s">
        <v>66</v>
      </c>
      <c r="X22" s="171">
        <f>SUM(X16:X21)</f>
        <v>140</v>
      </c>
      <c r="Y22" s="194">
        <f>SUM(Y16:Y21)</f>
        <v>0</v>
      </c>
    </row>
    <row r="23" spans="1:25" ht="27" customHeight="1" x14ac:dyDescent="0.15">
      <c r="A23" s="455" t="s">
        <v>60</v>
      </c>
      <c r="B23" s="128" t="s">
        <v>128</v>
      </c>
      <c r="C23" s="170">
        <v>960</v>
      </c>
      <c r="D23" s="196"/>
      <c r="E23" s="437" t="s">
        <v>64</v>
      </c>
      <c r="F23" s="535"/>
      <c r="G23" s="170">
        <v>50</v>
      </c>
      <c r="H23" s="549"/>
      <c r="I23" s="639"/>
      <c r="J23" s="645"/>
      <c r="K23" s="643"/>
      <c r="L23" s="644"/>
      <c r="M23" s="475"/>
      <c r="N23" s="514"/>
      <c r="O23" s="197"/>
      <c r="P23" s="130"/>
      <c r="Q23" s="170"/>
      <c r="R23" s="178"/>
      <c r="S23" s="133"/>
      <c r="T23" s="475"/>
      <c r="U23" s="514"/>
      <c r="V23" s="240"/>
      <c r="W23" s="130"/>
      <c r="X23" s="170"/>
      <c r="Y23" s="178"/>
    </row>
    <row r="24" spans="1:25" ht="27" customHeight="1" x14ac:dyDescent="0.15">
      <c r="A24" s="596"/>
      <c r="B24" s="127" t="s">
        <v>209</v>
      </c>
      <c r="C24" s="167">
        <v>310</v>
      </c>
      <c r="D24" s="184"/>
      <c r="E24" s="630"/>
      <c r="F24" s="631"/>
      <c r="G24" s="167"/>
      <c r="H24" s="649"/>
      <c r="I24" s="650"/>
      <c r="J24" s="629"/>
      <c r="K24" s="630"/>
      <c r="L24" s="631"/>
      <c r="M24" s="468"/>
      <c r="N24" s="469"/>
      <c r="O24" s="185"/>
      <c r="P24" s="131"/>
      <c r="Q24" s="167"/>
      <c r="R24" s="176"/>
      <c r="S24" s="134"/>
      <c r="T24" s="468"/>
      <c r="U24" s="469"/>
      <c r="V24" s="241"/>
      <c r="W24" s="131"/>
      <c r="X24" s="167"/>
      <c r="Y24" s="176"/>
    </row>
    <row r="25" spans="1:25" ht="27" customHeight="1" x14ac:dyDescent="0.15">
      <c r="A25" s="596"/>
      <c r="B25" s="127" t="s">
        <v>241</v>
      </c>
      <c r="C25" s="167">
        <v>740</v>
      </c>
      <c r="D25" s="184"/>
      <c r="E25" s="630"/>
      <c r="F25" s="631"/>
      <c r="G25" s="167"/>
      <c r="H25" s="649"/>
      <c r="I25" s="650"/>
      <c r="J25" s="629"/>
      <c r="K25" s="630"/>
      <c r="L25" s="631"/>
      <c r="M25" s="468"/>
      <c r="N25" s="469"/>
      <c r="O25" s="185"/>
      <c r="P25" s="131"/>
      <c r="Q25" s="167"/>
      <c r="R25" s="176"/>
      <c r="S25" s="134"/>
      <c r="T25" s="468"/>
      <c r="U25" s="469"/>
      <c r="V25" s="241"/>
      <c r="W25" s="131"/>
      <c r="X25" s="167"/>
      <c r="Y25" s="176"/>
    </row>
    <row r="26" spans="1:25" ht="27" customHeight="1" x14ac:dyDescent="0.15">
      <c r="A26" s="596"/>
      <c r="B26" s="127" t="s">
        <v>264</v>
      </c>
      <c r="C26" s="167">
        <v>440</v>
      </c>
      <c r="D26" s="184"/>
      <c r="E26" s="630"/>
      <c r="F26" s="631"/>
      <c r="G26" s="167"/>
      <c r="H26" s="649"/>
      <c r="I26" s="650"/>
      <c r="J26" s="629"/>
      <c r="K26" s="630"/>
      <c r="L26" s="631"/>
      <c r="M26" s="468"/>
      <c r="N26" s="469"/>
      <c r="O26" s="185"/>
      <c r="P26" s="131"/>
      <c r="Q26" s="167"/>
      <c r="R26" s="176"/>
      <c r="S26" s="134"/>
      <c r="T26" s="468"/>
      <c r="U26" s="469"/>
      <c r="V26" s="241"/>
      <c r="W26" s="131"/>
      <c r="X26" s="167"/>
      <c r="Y26" s="176"/>
    </row>
    <row r="27" spans="1:25" ht="27" customHeight="1" x14ac:dyDescent="0.15">
      <c r="A27" s="596"/>
      <c r="B27" s="127" t="s">
        <v>129</v>
      </c>
      <c r="C27" s="167">
        <v>470</v>
      </c>
      <c r="D27" s="184"/>
      <c r="E27" s="432" t="s">
        <v>76</v>
      </c>
      <c r="F27" s="576"/>
      <c r="G27" s="167">
        <v>20</v>
      </c>
      <c r="H27" s="579"/>
      <c r="I27" s="651"/>
      <c r="J27" s="629"/>
      <c r="K27" s="630"/>
      <c r="L27" s="631"/>
      <c r="M27" s="468"/>
      <c r="N27" s="469"/>
      <c r="O27" s="185"/>
      <c r="P27" s="131"/>
      <c r="Q27" s="167"/>
      <c r="R27" s="176"/>
      <c r="S27" s="134"/>
      <c r="T27" s="468"/>
      <c r="U27" s="469"/>
      <c r="V27" s="241"/>
      <c r="W27" s="131"/>
      <c r="X27" s="167"/>
      <c r="Y27" s="176"/>
    </row>
    <row r="28" spans="1:25" ht="18" customHeight="1" x14ac:dyDescent="0.15">
      <c r="A28" s="596"/>
      <c r="B28" s="127" t="s">
        <v>224</v>
      </c>
      <c r="C28" s="167">
        <v>100</v>
      </c>
      <c r="D28" s="184"/>
      <c r="E28" s="630"/>
      <c r="F28" s="631"/>
      <c r="G28" s="167"/>
      <c r="H28" s="649"/>
      <c r="I28" s="650"/>
      <c r="J28" s="629"/>
      <c r="K28" s="630"/>
      <c r="L28" s="631"/>
      <c r="M28" s="468"/>
      <c r="N28" s="469"/>
      <c r="O28" s="185"/>
      <c r="P28" s="131"/>
      <c r="Q28" s="167"/>
      <c r="R28" s="176"/>
      <c r="S28" s="134"/>
      <c r="T28" s="468"/>
      <c r="U28" s="469"/>
      <c r="V28" s="241"/>
      <c r="W28" s="131"/>
      <c r="X28" s="167"/>
      <c r="Y28" s="176"/>
    </row>
    <row r="29" spans="1:25" ht="27" customHeight="1" x14ac:dyDescent="0.15">
      <c r="A29" s="596"/>
      <c r="B29" s="127" t="s">
        <v>130</v>
      </c>
      <c r="C29" s="167">
        <v>1070</v>
      </c>
      <c r="D29" s="184"/>
      <c r="E29" s="432" t="s">
        <v>85</v>
      </c>
      <c r="F29" s="576"/>
      <c r="G29" s="167">
        <v>70</v>
      </c>
      <c r="H29" s="579"/>
      <c r="I29" s="651"/>
      <c r="J29" s="575" t="s">
        <v>85</v>
      </c>
      <c r="K29" s="432"/>
      <c r="L29" s="576"/>
      <c r="M29" s="468">
        <v>50</v>
      </c>
      <c r="N29" s="469"/>
      <c r="O29" s="184"/>
      <c r="P29" s="86"/>
      <c r="Q29" s="309"/>
      <c r="R29" s="313"/>
      <c r="S29" s="134"/>
      <c r="T29" s="468"/>
      <c r="U29" s="469"/>
      <c r="V29" s="241"/>
      <c r="W29" s="86"/>
      <c r="X29" s="309"/>
      <c r="Y29" s="313"/>
    </row>
    <row r="30" spans="1:25" ht="18" customHeight="1" x14ac:dyDescent="0.15">
      <c r="A30" s="596"/>
      <c r="B30" s="124" t="s">
        <v>210</v>
      </c>
      <c r="C30" s="167">
        <v>280</v>
      </c>
      <c r="D30" s="184"/>
      <c r="E30" s="630"/>
      <c r="F30" s="631"/>
      <c r="G30" s="167"/>
      <c r="H30" s="493"/>
      <c r="I30" s="646"/>
      <c r="J30" s="629"/>
      <c r="K30" s="630"/>
      <c r="L30" s="631"/>
      <c r="M30" s="468"/>
      <c r="N30" s="469"/>
      <c r="O30" s="185"/>
      <c r="P30" s="131"/>
      <c r="Q30" s="167"/>
      <c r="R30" s="176"/>
      <c r="S30" s="134"/>
      <c r="T30" s="468"/>
      <c r="U30" s="469"/>
      <c r="V30" s="241"/>
      <c r="W30" s="131"/>
      <c r="X30" s="167"/>
      <c r="Y30" s="176"/>
    </row>
    <row r="31" spans="1:25" ht="27" customHeight="1" x14ac:dyDescent="0.15">
      <c r="A31" s="596"/>
      <c r="B31" s="127" t="s">
        <v>135</v>
      </c>
      <c r="C31" s="167">
        <v>340</v>
      </c>
      <c r="D31" s="184"/>
      <c r="E31" s="630"/>
      <c r="F31" s="631"/>
      <c r="G31" s="167"/>
      <c r="H31" s="493"/>
      <c r="I31" s="646"/>
      <c r="J31" s="629"/>
      <c r="K31" s="630"/>
      <c r="L31" s="631"/>
      <c r="M31" s="468"/>
      <c r="N31" s="469"/>
      <c r="O31" s="185"/>
      <c r="P31" s="131"/>
      <c r="Q31" s="167"/>
      <c r="R31" s="176"/>
      <c r="S31" s="134"/>
      <c r="T31" s="468"/>
      <c r="U31" s="469"/>
      <c r="V31" s="241"/>
      <c r="W31" s="131"/>
      <c r="X31" s="167"/>
      <c r="Y31" s="176"/>
    </row>
    <row r="32" spans="1:25" ht="18" customHeight="1" x14ac:dyDescent="0.15">
      <c r="A32" s="596"/>
      <c r="B32" s="127" t="s">
        <v>223</v>
      </c>
      <c r="C32" s="167">
        <v>540</v>
      </c>
      <c r="D32" s="184"/>
      <c r="E32" s="630"/>
      <c r="F32" s="631"/>
      <c r="G32" s="167"/>
      <c r="H32" s="493"/>
      <c r="I32" s="646"/>
      <c r="J32" s="629"/>
      <c r="K32" s="630"/>
      <c r="L32" s="631"/>
      <c r="M32" s="468"/>
      <c r="N32" s="469"/>
      <c r="O32" s="185"/>
      <c r="P32" s="131"/>
      <c r="Q32" s="167"/>
      <c r="R32" s="176"/>
      <c r="S32" s="134"/>
      <c r="T32" s="468"/>
      <c r="U32" s="469"/>
      <c r="V32" s="241"/>
      <c r="W32" s="131"/>
      <c r="X32" s="167"/>
      <c r="Y32" s="176"/>
    </row>
    <row r="33" spans="1:25" ht="27" customHeight="1" x14ac:dyDescent="0.15">
      <c r="A33" s="596"/>
      <c r="B33" s="127" t="s">
        <v>211</v>
      </c>
      <c r="C33" s="167">
        <v>250</v>
      </c>
      <c r="D33" s="184"/>
      <c r="E33" s="630"/>
      <c r="F33" s="631"/>
      <c r="G33" s="167"/>
      <c r="H33" s="493"/>
      <c r="I33" s="646"/>
      <c r="J33" s="629"/>
      <c r="K33" s="630"/>
      <c r="L33" s="631"/>
      <c r="M33" s="468"/>
      <c r="N33" s="469"/>
      <c r="O33" s="185"/>
      <c r="P33" s="131"/>
      <c r="Q33" s="167"/>
      <c r="R33" s="176"/>
      <c r="S33" s="134"/>
      <c r="T33" s="468"/>
      <c r="U33" s="469"/>
      <c r="V33" s="241"/>
      <c r="W33" s="131"/>
      <c r="X33" s="167"/>
      <c r="Y33" s="176"/>
    </row>
    <row r="34" spans="1:25" ht="27" customHeight="1" x14ac:dyDescent="0.15">
      <c r="A34" s="596"/>
      <c r="B34" s="127" t="s">
        <v>212</v>
      </c>
      <c r="C34" s="167" t="s">
        <v>286</v>
      </c>
      <c r="D34" s="185"/>
      <c r="E34" s="630"/>
      <c r="F34" s="631"/>
      <c r="G34" s="167"/>
      <c r="H34" s="493"/>
      <c r="I34" s="646"/>
      <c r="J34" s="629"/>
      <c r="K34" s="630"/>
      <c r="L34" s="631"/>
      <c r="M34" s="468"/>
      <c r="N34" s="469"/>
      <c r="O34" s="185"/>
      <c r="P34" s="131"/>
      <c r="Q34" s="167"/>
      <c r="R34" s="176"/>
      <c r="S34" s="134"/>
      <c r="T34" s="468"/>
      <c r="U34" s="469"/>
      <c r="V34" s="241"/>
      <c r="W34" s="131"/>
      <c r="X34" s="167"/>
      <c r="Y34" s="176"/>
    </row>
    <row r="35" spans="1:25" ht="18" customHeight="1" x14ac:dyDescent="0.15">
      <c r="A35" s="596"/>
      <c r="B35" s="124" t="s">
        <v>213</v>
      </c>
      <c r="C35" s="167">
        <v>460</v>
      </c>
      <c r="D35" s="184"/>
      <c r="E35" s="630"/>
      <c r="F35" s="631"/>
      <c r="G35" s="167"/>
      <c r="H35" s="493"/>
      <c r="I35" s="646"/>
      <c r="J35" s="629"/>
      <c r="K35" s="630"/>
      <c r="L35" s="631"/>
      <c r="M35" s="468"/>
      <c r="N35" s="469"/>
      <c r="O35" s="185"/>
      <c r="P35" s="131"/>
      <c r="Q35" s="167"/>
      <c r="R35" s="176"/>
      <c r="S35" s="134"/>
      <c r="T35" s="468"/>
      <c r="U35" s="469"/>
      <c r="V35" s="241"/>
      <c r="W35" s="131"/>
      <c r="X35" s="167"/>
      <c r="Y35" s="176"/>
    </row>
    <row r="36" spans="1:25" ht="27.75" customHeight="1" thickBot="1" x14ac:dyDescent="0.2">
      <c r="A36" s="596"/>
      <c r="B36" s="127" t="s">
        <v>214</v>
      </c>
      <c r="C36" s="167">
        <v>540</v>
      </c>
      <c r="D36" s="184"/>
      <c r="E36" s="630"/>
      <c r="F36" s="631"/>
      <c r="G36" s="167"/>
      <c r="H36" s="493"/>
      <c r="I36" s="646"/>
      <c r="J36" s="629"/>
      <c r="K36" s="630"/>
      <c r="L36" s="631"/>
      <c r="M36" s="468"/>
      <c r="N36" s="469"/>
      <c r="O36" s="185"/>
      <c r="P36" s="131"/>
      <c r="Q36" s="167"/>
      <c r="R36" s="176"/>
      <c r="S36" s="134"/>
      <c r="T36" s="468"/>
      <c r="U36" s="469"/>
      <c r="V36" s="241"/>
      <c r="W36" s="131"/>
      <c r="X36" s="167"/>
      <c r="Y36" s="176"/>
    </row>
    <row r="37" spans="1:25" s="94" customFormat="1" ht="19.5" customHeight="1" thickTop="1" x14ac:dyDescent="0.15">
      <c r="A37" s="220">
        <f>SUM(C37,G37,M37,Q37,T37,X37)</f>
        <v>6690</v>
      </c>
      <c r="B37" s="221" t="s">
        <v>66</v>
      </c>
      <c r="C37" s="171">
        <f>SUM(C23:C36)</f>
        <v>6500</v>
      </c>
      <c r="D37" s="172">
        <f>SUM(D23:D36)</f>
        <v>0</v>
      </c>
      <c r="E37" s="590" t="s">
        <v>66</v>
      </c>
      <c r="F37" s="592"/>
      <c r="G37" s="171">
        <f>SUM(G23:G36)</f>
        <v>140</v>
      </c>
      <c r="H37" s="491">
        <f>SUM(H23:H36)</f>
        <v>0</v>
      </c>
      <c r="I37" s="492"/>
      <c r="J37" s="590" t="s">
        <v>66</v>
      </c>
      <c r="K37" s="591"/>
      <c r="L37" s="592"/>
      <c r="M37" s="473">
        <f>SUM(M23:M36)</f>
        <v>50</v>
      </c>
      <c r="N37" s="474"/>
      <c r="O37" s="199">
        <f>SUM(O23:O36)</f>
        <v>0</v>
      </c>
      <c r="P37" s="222" t="s">
        <v>66</v>
      </c>
      <c r="Q37" s="171">
        <f>SUM(Q23:Q36)</f>
        <v>0</v>
      </c>
      <c r="R37" s="194">
        <f>SUM(R23:R36)</f>
        <v>0</v>
      </c>
      <c r="S37" s="221"/>
      <c r="T37" s="473"/>
      <c r="U37" s="474"/>
      <c r="V37" s="199"/>
      <c r="W37" s="222" t="s">
        <v>66</v>
      </c>
      <c r="X37" s="171">
        <f>SUM(X23:X36)</f>
        <v>0</v>
      </c>
      <c r="Y37" s="194">
        <f>SUM(Y23:Y36)</f>
        <v>0</v>
      </c>
    </row>
    <row r="38" spans="1:25" ht="18" customHeight="1" x14ac:dyDescent="0.15">
      <c r="A38" s="522"/>
      <c r="B38" s="66"/>
      <c r="C38" s="166"/>
      <c r="D38" s="200"/>
      <c r="E38" s="633"/>
      <c r="F38" s="634"/>
      <c r="G38" s="166"/>
      <c r="H38" s="647"/>
      <c r="I38" s="648"/>
      <c r="J38" s="632"/>
      <c r="K38" s="633"/>
      <c r="L38" s="634"/>
      <c r="M38" s="627"/>
      <c r="N38" s="628"/>
      <c r="O38" s="200"/>
      <c r="P38" s="67"/>
      <c r="Q38" s="166"/>
      <c r="R38" s="239"/>
      <c r="S38" s="136"/>
      <c r="T38" s="627"/>
      <c r="U38" s="628"/>
      <c r="V38" s="242"/>
      <c r="W38" s="138"/>
      <c r="X38" s="166"/>
      <c r="Y38" s="239"/>
    </row>
    <row r="39" spans="1:25" ht="18" customHeight="1" x14ac:dyDescent="0.15">
      <c r="A39" s="522"/>
      <c r="B39" s="66"/>
      <c r="C39" s="166"/>
      <c r="D39" s="200"/>
      <c r="E39" s="500"/>
      <c r="F39" s="501"/>
      <c r="G39" s="167"/>
      <c r="H39" s="493"/>
      <c r="I39" s="646"/>
      <c r="J39" s="499"/>
      <c r="K39" s="500"/>
      <c r="L39" s="501"/>
      <c r="M39" s="468"/>
      <c r="N39" s="469"/>
      <c r="O39" s="185"/>
      <c r="P39" s="67"/>
      <c r="Q39" s="166"/>
      <c r="R39" s="239"/>
      <c r="S39" s="137"/>
      <c r="T39" s="468"/>
      <c r="U39" s="469"/>
      <c r="V39" s="241"/>
      <c r="W39" s="138"/>
      <c r="X39" s="166"/>
      <c r="Y39" s="239"/>
    </row>
    <row r="40" spans="1:25" ht="18" customHeight="1" x14ac:dyDescent="0.15">
      <c r="A40" s="522"/>
      <c r="B40" s="66"/>
      <c r="C40" s="166"/>
      <c r="D40" s="200"/>
      <c r="E40" s="500"/>
      <c r="F40" s="501"/>
      <c r="G40" s="167"/>
      <c r="H40" s="493"/>
      <c r="I40" s="646"/>
      <c r="J40" s="499"/>
      <c r="K40" s="500"/>
      <c r="L40" s="501"/>
      <c r="M40" s="468"/>
      <c r="N40" s="469"/>
      <c r="O40" s="185"/>
      <c r="P40" s="67"/>
      <c r="Q40" s="166"/>
      <c r="R40" s="239"/>
      <c r="S40" s="137"/>
      <c r="T40" s="468"/>
      <c r="U40" s="469"/>
      <c r="V40" s="241"/>
      <c r="W40" s="138"/>
      <c r="X40" s="166"/>
      <c r="Y40" s="239"/>
    </row>
    <row r="41" spans="1:25" ht="18" customHeight="1" x14ac:dyDescent="0.15">
      <c r="A41" s="522"/>
      <c r="B41" s="66"/>
      <c r="C41" s="166"/>
      <c r="D41" s="200"/>
      <c r="E41" s="500"/>
      <c r="F41" s="501"/>
      <c r="G41" s="167"/>
      <c r="H41" s="493"/>
      <c r="I41" s="646"/>
      <c r="J41" s="499"/>
      <c r="K41" s="500"/>
      <c r="L41" s="501"/>
      <c r="M41" s="468"/>
      <c r="N41" s="469"/>
      <c r="O41" s="185"/>
      <c r="P41" s="67"/>
      <c r="Q41" s="166"/>
      <c r="R41" s="239"/>
      <c r="S41" s="137"/>
      <c r="T41" s="468"/>
      <c r="U41" s="469"/>
      <c r="V41" s="241"/>
      <c r="W41" s="138"/>
      <c r="X41" s="166"/>
      <c r="Y41" s="239"/>
    </row>
    <row r="42" spans="1:25" ht="18" customHeight="1" x14ac:dyDescent="0.15">
      <c r="A42" s="522"/>
      <c r="B42" s="69"/>
      <c r="C42" s="167"/>
      <c r="D42" s="185"/>
      <c r="E42" s="500"/>
      <c r="F42" s="501"/>
      <c r="G42" s="167"/>
      <c r="H42" s="493"/>
      <c r="I42" s="646"/>
      <c r="J42" s="499"/>
      <c r="K42" s="500"/>
      <c r="L42" s="501"/>
      <c r="M42" s="468"/>
      <c r="N42" s="469"/>
      <c r="O42" s="185"/>
      <c r="P42" s="70"/>
      <c r="Q42" s="167"/>
      <c r="R42" s="176"/>
      <c r="S42" s="137"/>
      <c r="T42" s="468"/>
      <c r="U42" s="469"/>
      <c r="V42" s="241"/>
      <c r="W42" s="139"/>
      <c r="X42" s="167"/>
      <c r="Y42" s="176"/>
    </row>
    <row r="43" spans="1:25" s="96" customFormat="1" ht="18" customHeight="1" x14ac:dyDescent="0.15">
      <c r="A43" s="113" t="s">
        <v>19</v>
      </c>
      <c r="B43" s="140"/>
      <c r="C43" s="167"/>
      <c r="D43" s="185"/>
      <c r="E43" s="636"/>
      <c r="F43" s="637"/>
      <c r="G43" s="167"/>
      <c r="H43" s="493"/>
      <c r="I43" s="646"/>
      <c r="J43" s="635"/>
      <c r="K43" s="636"/>
      <c r="L43" s="637"/>
      <c r="M43" s="468"/>
      <c r="N43" s="469"/>
      <c r="O43" s="185"/>
      <c r="P43" s="141"/>
      <c r="Q43" s="167"/>
      <c r="R43" s="176"/>
      <c r="S43" s="142"/>
      <c r="T43" s="468"/>
      <c r="U43" s="469"/>
      <c r="V43" s="241"/>
      <c r="W43" s="141"/>
      <c r="X43" s="167"/>
      <c r="Y43" s="176"/>
    </row>
    <row r="44" spans="1:25" s="96" customFormat="1" ht="21.95" customHeight="1" x14ac:dyDescent="0.15">
      <c r="A44" s="223">
        <f>SUM(C44,G44,M44,Q44,T44,X44)</f>
        <v>16640</v>
      </c>
      <c r="B44" s="224" t="s">
        <v>66</v>
      </c>
      <c r="C44" s="173">
        <f>SUM(C37,C22,C15,C10)</f>
        <v>15490</v>
      </c>
      <c r="D44" s="174">
        <f>SUM(D10,D15,D22,D37)</f>
        <v>0</v>
      </c>
      <c r="E44" s="563" t="s">
        <v>66</v>
      </c>
      <c r="F44" s="614"/>
      <c r="G44" s="173">
        <f>SUM(G10,G15,G22,G37)</f>
        <v>520</v>
      </c>
      <c r="H44" s="497">
        <f>SUM(H15,H22,H37)</f>
        <v>0</v>
      </c>
      <c r="I44" s="498"/>
      <c r="J44" s="624" t="s">
        <v>66</v>
      </c>
      <c r="K44" s="563"/>
      <c r="L44" s="614"/>
      <c r="M44" s="477">
        <f>SUM(M37,M22,M15,M10)</f>
        <v>270</v>
      </c>
      <c r="N44" s="483"/>
      <c r="O44" s="174">
        <f>SUM(O10,O15,O22,O37)</f>
        <v>0</v>
      </c>
      <c r="P44" s="225" t="s">
        <v>66</v>
      </c>
      <c r="Q44" s="173">
        <f>SUM(Q10,Q15,Q22,Q37)</f>
        <v>80</v>
      </c>
      <c r="R44" s="195">
        <f>SUM(R10,R15,R22,R37)</f>
        <v>0</v>
      </c>
      <c r="S44" s="224"/>
      <c r="T44" s="477">
        <f>SUM(T10,T15,T22,T37)</f>
        <v>0</v>
      </c>
      <c r="U44" s="478"/>
      <c r="V44" s="201">
        <f>SUM(V10,V15,V22,V37)</f>
        <v>0</v>
      </c>
      <c r="W44" s="225" t="s">
        <v>66</v>
      </c>
      <c r="X44" s="173">
        <f>SUM(X10,X15,X22,X37)</f>
        <v>280</v>
      </c>
      <c r="Y44" s="195">
        <f>SUM(Y10,Y15,Y22,Y37)</f>
        <v>0</v>
      </c>
    </row>
    <row r="45" spans="1:25" ht="6.75" customHeight="1" x14ac:dyDescent="0.15">
      <c r="C45" s="159"/>
      <c r="D45" s="159"/>
      <c r="G45" s="159"/>
      <c r="H45" s="159"/>
      <c r="I45" s="159"/>
      <c r="M45" s="152"/>
      <c r="N45" s="152"/>
      <c r="O45" s="152"/>
      <c r="Q45" s="159"/>
      <c r="R45" s="159"/>
      <c r="T45" s="159"/>
      <c r="U45" s="159"/>
      <c r="V45" s="159"/>
      <c r="X45" s="159"/>
      <c r="Y45" s="159"/>
    </row>
    <row r="46" spans="1:25" ht="15" customHeight="1" x14ac:dyDescent="0.15">
      <c r="X46" s="411" t="str">
        <f>市郡別!$R$40</f>
        <v>2025年10月現在</v>
      </c>
      <c r="Y46" s="411"/>
    </row>
    <row r="47" spans="1:25" ht="15" customHeight="1" x14ac:dyDescent="0.15"/>
    <row r="48" spans="1:25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</sheetData>
  <sheetProtection algorithmName="SHA-512" hashValue="uulLOb8WGuvEJRfSzM6TYLp5YPgPlwdn0HLHXcY2JTjTl3gFPoAfPnlfd0HGMkUGi8EW1e5Fya1kcqarfARsqQ==" saltValue="T9bW0RSFja8FDuhvoBILXQ==" spinCount="100000" sheet="1" selectLockedCells="1"/>
  <mergeCells count="225">
    <mergeCell ref="E25:F25"/>
    <mergeCell ref="E22:F22"/>
    <mergeCell ref="H18:I18"/>
    <mergeCell ref="H21:I21"/>
    <mergeCell ref="H36:I36"/>
    <mergeCell ref="H32:I32"/>
    <mergeCell ref="H33:I33"/>
    <mergeCell ref="H34:I34"/>
    <mergeCell ref="E23:F23"/>
    <mergeCell ref="E24:F24"/>
    <mergeCell ref="H22:I22"/>
    <mergeCell ref="H25:I25"/>
    <mergeCell ref="E26:F26"/>
    <mergeCell ref="H24:I24"/>
    <mergeCell ref="H20:I20"/>
    <mergeCell ref="E31:F31"/>
    <mergeCell ref="H31:I31"/>
    <mergeCell ref="H29:I29"/>
    <mergeCell ref="H30:I30"/>
    <mergeCell ref="M26:N26"/>
    <mergeCell ref="M29:N29"/>
    <mergeCell ref="M25:N25"/>
    <mergeCell ref="M24:N24"/>
    <mergeCell ref="M22:N22"/>
    <mergeCell ref="M21:N21"/>
    <mergeCell ref="H28:I28"/>
    <mergeCell ref="J23:L23"/>
    <mergeCell ref="A23:A36"/>
    <mergeCell ref="M30:N30"/>
    <mergeCell ref="J24:L24"/>
    <mergeCell ref="M27:N27"/>
    <mergeCell ref="M28:N28"/>
    <mergeCell ref="E33:F33"/>
    <mergeCell ref="H23:I23"/>
    <mergeCell ref="E29:F29"/>
    <mergeCell ref="H26:I26"/>
    <mergeCell ref="H27:I27"/>
    <mergeCell ref="A16:A21"/>
    <mergeCell ref="E21:F21"/>
    <mergeCell ref="E32:F32"/>
    <mergeCell ref="E27:F27"/>
    <mergeCell ref="E28:F28"/>
    <mergeCell ref="E30:F30"/>
    <mergeCell ref="E44:F44"/>
    <mergeCell ref="E42:F42"/>
    <mergeCell ref="E38:F38"/>
    <mergeCell ref="E43:F43"/>
    <mergeCell ref="J34:L34"/>
    <mergeCell ref="H44:I44"/>
    <mergeCell ref="H35:I35"/>
    <mergeCell ref="H43:I43"/>
    <mergeCell ref="H37:I37"/>
    <mergeCell ref="H38:I38"/>
    <mergeCell ref="A38:A42"/>
    <mergeCell ref="M34:N34"/>
    <mergeCell ref="E34:F34"/>
    <mergeCell ref="E35:F35"/>
    <mergeCell ref="E36:F36"/>
    <mergeCell ref="E37:F37"/>
    <mergeCell ref="H42:I42"/>
    <mergeCell ref="E41:F41"/>
    <mergeCell ref="H41:I41"/>
    <mergeCell ref="E39:F39"/>
    <mergeCell ref="H39:I39"/>
    <mergeCell ref="E40:F40"/>
    <mergeCell ref="H40:I40"/>
    <mergeCell ref="J18:L18"/>
    <mergeCell ref="P1:T1"/>
    <mergeCell ref="J4:O4"/>
    <mergeCell ref="P4:R4"/>
    <mergeCell ref="S4:V4"/>
    <mergeCell ref="U1:Y1"/>
    <mergeCell ref="U2:Y2"/>
    <mergeCell ref="M10:N10"/>
    <mergeCell ref="W4:Y4"/>
    <mergeCell ref="M7:N7"/>
    <mergeCell ref="M8:N8"/>
    <mergeCell ref="M9:N9"/>
    <mergeCell ref="M6:N6"/>
    <mergeCell ref="T6:U6"/>
    <mergeCell ref="T7:U7"/>
    <mergeCell ref="T8:U8"/>
    <mergeCell ref="M5:N5"/>
    <mergeCell ref="T5:U5"/>
    <mergeCell ref="P2:T2"/>
    <mergeCell ref="J2:M2"/>
    <mergeCell ref="A3:Y3"/>
    <mergeCell ref="A4:A5"/>
    <mergeCell ref="A2:E2"/>
    <mergeCell ref="F2:I2"/>
    <mergeCell ref="J20:L20"/>
    <mergeCell ref="M11:N11"/>
    <mergeCell ref="M13:N13"/>
    <mergeCell ref="E17:F17"/>
    <mergeCell ref="H12:I12"/>
    <mergeCell ref="J12:L12"/>
    <mergeCell ref="M12:N12"/>
    <mergeCell ref="M14:N14"/>
    <mergeCell ref="H14:I14"/>
    <mergeCell ref="M16:N16"/>
    <mergeCell ref="M17:N17"/>
    <mergeCell ref="H15:I15"/>
    <mergeCell ref="J15:L15"/>
    <mergeCell ref="H16:I16"/>
    <mergeCell ref="H17:I17"/>
    <mergeCell ref="J16:L16"/>
    <mergeCell ref="J17:L17"/>
    <mergeCell ref="E20:F20"/>
    <mergeCell ref="J19:L19"/>
    <mergeCell ref="J13:L13"/>
    <mergeCell ref="J14:L14"/>
    <mergeCell ref="H13:I13"/>
    <mergeCell ref="M15:N15"/>
    <mergeCell ref="H19:I19"/>
    <mergeCell ref="F1:M1"/>
    <mergeCell ref="N1:O1"/>
    <mergeCell ref="N2:O2"/>
    <mergeCell ref="A6:A9"/>
    <mergeCell ref="E8:F8"/>
    <mergeCell ref="B4:D4"/>
    <mergeCell ref="E4:I4"/>
    <mergeCell ref="E6:F6"/>
    <mergeCell ref="H6:I6"/>
    <mergeCell ref="E5:F5"/>
    <mergeCell ref="H5:I5"/>
    <mergeCell ref="J5:L5"/>
    <mergeCell ref="J6:L6"/>
    <mergeCell ref="A1:E1"/>
    <mergeCell ref="J10:L10"/>
    <mergeCell ref="J11:L11"/>
    <mergeCell ref="H11:I11"/>
    <mergeCell ref="E7:F7"/>
    <mergeCell ref="H7:I7"/>
    <mergeCell ref="H8:I8"/>
    <mergeCell ref="H9:I9"/>
    <mergeCell ref="H10:I10"/>
    <mergeCell ref="E9:F9"/>
    <mergeCell ref="E10:F10"/>
    <mergeCell ref="J7:L7"/>
    <mergeCell ref="J8:L8"/>
    <mergeCell ref="J9:L9"/>
    <mergeCell ref="A11:A14"/>
    <mergeCell ref="E15:F15"/>
    <mergeCell ref="E12:F12"/>
    <mergeCell ref="E16:F16"/>
    <mergeCell ref="E13:F13"/>
    <mergeCell ref="E11:F11"/>
    <mergeCell ref="E14:F14"/>
    <mergeCell ref="E18:F18"/>
    <mergeCell ref="E19:F19"/>
    <mergeCell ref="J27:L27"/>
    <mergeCell ref="J28:L28"/>
    <mergeCell ref="J29:L29"/>
    <mergeCell ref="J30:L30"/>
    <mergeCell ref="J32:L32"/>
    <mergeCell ref="J44:L44"/>
    <mergeCell ref="J35:L35"/>
    <mergeCell ref="J36:L36"/>
    <mergeCell ref="J37:L37"/>
    <mergeCell ref="J38:L38"/>
    <mergeCell ref="J42:L42"/>
    <mergeCell ref="J33:L33"/>
    <mergeCell ref="J31:L31"/>
    <mergeCell ref="J43:L43"/>
    <mergeCell ref="J39:L39"/>
    <mergeCell ref="J40:L40"/>
    <mergeCell ref="J41:L41"/>
    <mergeCell ref="J22:L22"/>
    <mergeCell ref="M18:N18"/>
    <mergeCell ref="M19:N19"/>
    <mergeCell ref="T24:U24"/>
    <mergeCell ref="T25:U25"/>
    <mergeCell ref="T26:U26"/>
    <mergeCell ref="T22:U22"/>
    <mergeCell ref="T43:U43"/>
    <mergeCell ref="J25:L25"/>
    <mergeCell ref="J26:L26"/>
    <mergeCell ref="T20:U20"/>
    <mergeCell ref="T18:U18"/>
    <mergeCell ref="M20:N20"/>
    <mergeCell ref="J21:L21"/>
    <mergeCell ref="M32:N32"/>
    <mergeCell ref="M33:N33"/>
    <mergeCell ref="M31:N31"/>
    <mergeCell ref="M23:N23"/>
    <mergeCell ref="T33:U33"/>
    <mergeCell ref="T34:U34"/>
    <mergeCell ref="T27:U27"/>
    <mergeCell ref="T28:U28"/>
    <mergeCell ref="T29:U29"/>
    <mergeCell ref="T30:U30"/>
    <mergeCell ref="T9:U9"/>
    <mergeCell ref="T10:U10"/>
    <mergeCell ref="T11:U11"/>
    <mergeCell ref="T13:U13"/>
    <mergeCell ref="T14:U14"/>
    <mergeCell ref="T15:U15"/>
    <mergeCell ref="T21:U21"/>
    <mergeCell ref="T31:U31"/>
    <mergeCell ref="T32:U32"/>
    <mergeCell ref="T23:U23"/>
    <mergeCell ref="T16:U16"/>
    <mergeCell ref="T19:U19"/>
    <mergeCell ref="T12:U12"/>
    <mergeCell ref="T17:U17"/>
    <mergeCell ref="T35:U35"/>
    <mergeCell ref="T36:U36"/>
    <mergeCell ref="T37:U37"/>
    <mergeCell ref="T38:U38"/>
    <mergeCell ref="X46:Y46"/>
    <mergeCell ref="T39:U39"/>
    <mergeCell ref="T40:U40"/>
    <mergeCell ref="T41:U41"/>
    <mergeCell ref="M39:N39"/>
    <mergeCell ref="M40:N40"/>
    <mergeCell ref="M41:N41"/>
    <mergeCell ref="T44:U44"/>
    <mergeCell ref="T42:U42"/>
    <mergeCell ref="M44:N44"/>
    <mergeCell ref="M35:N35"/>
    <mergeCell ref="M36:N36"/>
    <mergeCell ref="M37:N37"/>
    <mergeCell ref="M38:N38"/>
    <mergeCell ref="M42:N42"/>
    <mergeCell ref="M43:N43"/>
  </mergeCells>
  <phoneticPr fontId="2"/>
  <dataValidations count="2">
    <dataValidation type="decimal" operator="lessThanOrEqual" allowBlank="1" showInputMessage="1" showErrorMessage="1" error="部数を超えています" sqref="D16:D21 R11 H16:I16 H23:I23 H27:I27 H29:I29 D6:D9 R16 R29 H11:I11 Y16 Y29 Y11 D11:D14 D23:D33 D35:D36" xr:uid="{00000000-0002-0000-0400-000000000000}">
      <formula1>C6</formula1>
    </dataValidation>
    <dataValidation type="decimal" operator="lessThanOrEqual" allowBlank="1" showInputMessage="1" showErrorMessage="1" error="部数を超えています" sqref="O29 O16 O11" xr:uid="{00000000-0002-0000-0400-000001000000}">
      <formula1>M11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8" orientation="landscape" r:id="rId1"/>
  <headerFooter alignWithMargins="0">
    <oddHeader>&amp;C&amp;"ＭＳ Ｐゴシック,太字"高 知 県　折 込 部 数 表</oddHeader>
    <oddFooter>&amp;R&amp;9株式会社&amp;11 読宣四国　&amp;8TEL087(888)6133　FAX087(888)6130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indexed="47"/>
    <pageSetUpPr fitToPage="1"/>
  </sheetPr>
  <dimension ref="A1:Z53"/>
  <sheetViews>
    <sheetView showZeros="0" zoomScale="66" zoomScaleNormal="66" zoomScaleSheetLayoutView="100" workbookViewId="0">
      <selection activeCell="D6" sqref="D6"/>
    </sheetView>
  </sheetViews>
  <sheetFormatPr defaultRowHeight="11.25" x14ac:dyDescent="0.15"/>
  <cols>
    <col min="1" max="1" width="7.625" style="13" customWidth="1"/>
    <col min="2" max="3" width="10.625" style="13" customWidth="1"/>
    <col min="4" max="4" width="11.625" style="13" customWidth="1"/>
    <col min="5" max="5" width="4.625" style="13" customWidth="1"/>
    <col min="6" max="6" width="6.625" style="13" customWidth="1"/>
    <col min="7" max="8" width="10.625" style="13" customWidth="1"/>
    <col min="9" max="11" width="3.75" style="13" customWidth="1"/>
    <col min="12" max="12" width="8.625" style="13" customWidth="1"/>
    <col min="13" max="13" width="2.625" style="13" customWidth="1"/>
    <col min="14" max="14" width="11.625" style="13" customWidth="1"/>
    <col min="15" max="16" width="10.625" style="13" customWidth="1"/>
    <col min="17" max="17" width="11.625" style="13" customWidth="1"/>
    <col min="18" max="18" width="10.625" style="13" customWidth="1"/>
    <col min="19" max="20" width="5.625" style="13" customWidth="1"/>
    <col min="21" max="21" width="11.625" style="13" customWidth="1"/>
    <col min="22" max="23" width="10.625" style="13" customWidth="1"/>
    <col min="24" max="24" width="11.625" style="13" customWidth="1"/>
    <col min="25" max="25" width="4.75" style="13" customWidth="1"/>
    <col min="26" max="16384" width="9" style="13"/>
  </cols>
  <sheetData>
    <row r="1" spans="1:26" s="44" customFormat="1" ht="22.5" customHeight="1" x14ac:dyDescent="0.15">
      <c r="A1" s="419" t="s">
        <v>13</v>
      </c>
      <c r="B1" s="419"/>
      <c r="C1" s="419"/>
      <c r="D1" s="419"/>
      <c r="E1" s="420"/>
      <c r="F1" s="418" t="s">
        <v>136</v>
      </c>
      <c r="G1" s="419"/>
      <c r="H1" s="419"/>
      <c r="I1" s="419"/>
      <c r="J1" s="419"/>
      <c r="K1" s="419"/>
      <c r="L1" s="420"/>
      <c r="M1" s="422" t="s">
        <v>122</v>
      </c>
      <c r="N1" s="431"/>
      <c r="O1" s="422" t="s">
        <v>18</v>
      </c>
      <c r="P1" s="423"/>
      <c r="Q1" s="423"/>
      <c r="R1" s="423"/>
      <c r="S1" s="431"/>
      <c r="T1" s="422" t="s">
        <v>16</v>
      </c>
      <c r="U1" s="423"/>
      <c r="V1" s="423"/>
      <c r="W1" s="423"/>
      <c r="X1" s="423"/>
      <c r="Y1" s="1"/>
      <c r="Z1" s="1"/>
    </row>
    <row r="2" spans="1:26" s="44" customFormat="1" ht="30" customHeight="1" x14ac:dyDescent="0.15">
      <c r="A2" s="433">
        <f>市郡別!A4</f>
        <v>0</v>
      </c>
      <c r="B2" s="433"/>
      <c r="C2" s="433"/>
      <c r="D2" s="433"/>
      <c r="E2" s="434"/>
      <c r="F2" s="424">
        <f>SUM(D40,H40,N40,Q40,U40,X40)</f>
        <v>0</v>
      </c>
      <c r="G2" s="425"/>
      <c r="H2" s="425"/>
      <c r="I2" s="426">
        <f>市郡別!R30</f>
        <v>0</v>
      </c>
      <c r="J2" s="426"/>
      <c r="K2" s="426"/>
      <c r="L2" s="427"/>
      <c r="M2" s="551" t="str">
        <f>市郡別!サイズ2</f>
        <v>-</v>
      </c>
      <c r="N2" s="552"/>
      <c r="O2" s="428">
        <f>市郡別!K4</f>
        <v>0</v>
      </c>
      <c r="P2" s="429"/>
      <c r="Q2" s="429"/>
      <c r="R2" s="429"/>
      <c r="S2" s="430"/>
      <c r="T2" s="428">
        <f>市郡別!N4</f>
        <v>0</v>
      </c>
      <c r="U2" s="429"/>
      <c r="V2" s="429"/>
      <c r="W2" s="429"/>
      <c r="X2" s="429"/>
      <c r="Y2" s="22"/>
      <c r="Z2" s="22"/>
    </row>
    <row r="3" spans="1:26" ht="11.25" customHeight="1" x14ac:dyDescent="0.15">
      <c r="A3" s="522"/>
      <c r="B3" s="522"/>
      <c r="C3" s="522"/>
      <c r="D3" s="522"/>
      <c r="E3" s="522"/>
      <c r="F3" s="522"/>
      <c r="G3" s="522"/>
      <c r="H3" s="522"/>
      <c r="I3" s="522"/>
      <c r="J3" s="522"/>
      <c r="K3" s="522"/>
      <c r="L3" s="522"/>
      <c r="M3" s="522"/>
      <c r="N3" s="522"/>
      <c r="O3" s="522"/>
      <c r="P3" s="522"/>
      <c r="Q3" s="522"/>
      <c r="R3" s="522"/>
      <c r="S3" s="522"/>
      <c r="T3" s="522"/>
      <c r="U3" s="522"/>
      <c r="V3" s="522"/>
      <c r="W3" s="522"/>
      <c r="X3" s="522"/>
    </row>
    <row r="4" spans="1:26" ht="27.95" customHeight="1" x14ac:dyDescent="0.15">
      <c r="A4" s="555" t="s">
        <v>27</v>
      </c>
      <c r="B4" s="440" t="s">
        <v>28</v>
      </c>
      <c r="C4" s="435"/>
      <c r="D4" s="436"/>
      <c r="E4" s="440" t="s">
        <v>20</v>
      </c>
      <c r="F4" s="435"/>
      <c r="G4" s="435"/>
      <c r="H4" s="436"/>
      <c r="I4" s="440" t="s">
        <v>21</v>
      </c>
      <c r="J4" s="435"/>
      <c r="K4" s="435"/>
      <c r="L4" s="435"/>
      <c r="M4" s="435"/>
      <c r="N4" s="436"/>
      <c r="O4" s="440" t="s">
        <v>22</v>
      </c>
      <c r="P4" s="435"/>
      <c r="Q4" s="436"/>
      <c r="R4" s="440" t="s">
        <v>23</v>
      </c>
      <c r="S4" s="435"/>
      <c r="T4" s="435"/>
      <c r="U4" s="436"/>
      <c r="V4" s="440" t="s">
        <v>24</v>
      </c>
      <c r="W4" s="435"/>
      <c r="X4" s="435"/>
    </row>
    <row r="5" spans="1:26" ht="17.45" customHeight="1" x14ac:dyDescent="0.15">
      <c r="A5" s="556"/>
      <c r="B5" s="144" t="s">
        <v>5</v>
      </c>
      <c r="C5" s="145" t="s">
        <v>4</v>
      </c>
      <c r="D5" s="146" t="s">
        <v>0</v>
      </c>
      <c r="E5" s="441" t="s">
        <v>5</v>
      </c>
      <c r="F5" s="554"/>
      <c r="G5" s="145" t="s">
        <v>4</v>
      </c>
      <c r="H5" s="147" t="s">
        <v>0</v>
      </c>
      <c r="I5" s="441" t="s">
        <v>5</v>
      </c>
      <c r="J5" s="490"/>
      <c r="K5" s="554"/>
      <c r="L5" s="489" t="s">
        <v>4</v>
      </c>
      <c r="M5" s="554"/>
      <c r="N5" s="147" t="s">
        <v>0</v>
      </c>
      <c r="O5" s="84" t="s">
        <v>5</v>
      </c>
      <c r="P5" s="145" t="s">
        <v>4</v>
      </c>
      <c r="Q5" s="84" t="s">
        <v>0</v>
      </c>
      <c r="R5" s="83" t="s">
        <v>5</v>
      </c>
      <c r="S5" s="489" t="s">
        <v>4</v>
      </c>
      <c r="T5" s="554"/>
      <c r="U5" s="146" t="s">
        <v>0</v>
      </c>
      <c r="V5" s="84" t="s">
        <v>5</v>
      </c>
      <c r="W5" s="157" t="s">
        <v>4</v>
      </c>
      <c r="X5" s="158" t="s">
        <v>0</v>
      </c>
    </row>
    <row r="6" spans="1:26" ht="27" customHeight="1" x14ac:dyDescent="0.15">
      <c r="A6" s="455" t="s">
        <v>92</v>
      </c>
      <c r="B6" s="128" t="s">
        <v>132</v>
      </c>
      <c r="C6" s="170">
        <v>640</v>
      </c>
      <c r="D6" s="196"/>
      <c r="E6" s="437" t="s">
        <v>250</v>
      </c>
      <c r="F6" s="535"/>
      <c r="G6" s="170">
        <v>30</v>
      </c>
      <c r="H6" s="333"/>
      <c r="I6" s="515"/>
      <c r="J6" s="516"/>
      <c r="K6" s="517"/>
      <c r="L6" s="475"/>
      <c r="M6" s="514"/>
      <c r="N6" s="240"/>
      <c r="O6" s="50"/>
      <c r="P6" s="170"/>
      <c r="Q6" s="181"/>
      <c r="R6" s="61"/>
      <c r="S6" s="720"/>
      <c r="T6" s="721"/>
      <c r="U6" s="240"/>
      <c r="V6" s="50"/>
      <c r="W6" s="170"/>
      <c r="X6" s="181"/>
    </row>
    <row r="7" spans="1:26" ht="27" customHeight="1" x14ac:dyDescent="0.15">
      <c r="A7" s="596"/>
      <c r="B7" s="127" t="s">
        <v>288</v>
      </c>
      <c r="C7" s="167">
        <v>1440</v>
      </c>
      <c r="D7" s="184"/>
      <c r="E7" s="610"/>
      <c r="F7" s="611"/>
      <c r="G7" s="167"/>
      <c r="H7" s="330"/>
      <c r="I7" s="511"/>
      <c r="J7" s="512"/>
      <c r="K7" s="513"/>
      <c r="L7" s="468"/>
      <c r="M7" s="469"/>
      <c r="N7" s="241"/>
      <c r="O7" s="51"/>
      <c r="P7" s="167"/>
      <c r="Q7" s="183"/>
      <c r="R7" s="62"/>
      <c r="S7" s="701"/>
      <c r="T7" s="702"/>
      <c r="U7" s="241"/>
      <c r="V7" s="51"/>
      <c r="W7" s="167"/>
      <c r="X7" s="183"/>
    </row>
    <row r="8" spans="1:26" ht="27" customHeight="1" thickBot="1" x14ac:dyDescent="0.2">
      <c r="A8" s="638"/>
      <c r="B8" s="127" t="s">
        <v>215</v>
      </c>
      <c r="C8" s="167" t="s">
        <v>287</v>
      </c>
      <c r="D8" s="362"/>
      <c r="E8" s="610"/>
      <c r="F8" s="611"/>
      <c r="G8" s="167"/>
      <c r="H8" s="330"/>
      <c r="I8" s="511"/>
      <c r="J8" s="512"/>
      <c r="K8" s="513"/>
      <c r="L8" s="468"/>
      <c r="M8" s="469"/>
      <c r="N8" s="241"/>
      <c r="O8" s="51"/>
      <c r="P8" s="167"/>
      <c r="Q8" s="183"/>
      <c r="R8" s="62"/>
      <c r="S8" s="701"/>
      <c r="T8" s="702"/>
      <c r="U8" s="241"/>
      <c r="V8" s="51"/>
      <c r="W8" s="167"/>
      <c r="X8" s="183"/>
    </row>
    <row r="9" spans="1:26" s="94" customFormat="1" ht="18" customHeight="1" thickTop="1" x14ac:dyDescent="0.15">
      <c r="A9" s="220">
        <f>SUM(C9,G9,L9,P9,S9,W9)</f>
        <v>2110</v>
      </c>
      <c r="B9" s="221" t="s">
        <v>66</v>
      </c>
      <c r="C9" s="171">
        <f>SUM(C6:C8)</f>
        <v>2080</v>
      </c>
      <c r="D9" s="172">
        <f>SUM(D6:D8)</f>
        <v>0</v>
      </c>
      <c r="E9" s="590"/>
      <c r="F9" s="592"/>
      <c r="G9" s="171">
        <f>SUM(G6:G8)</f>
        <v>30</v>
      </c>
      <c r="H9" s="331">
        <f>SUM(H6:H8)</f>
        <v>0</v>
      </c>
      <c r="I9" s="590"/>
      <c r="J9" s="591"/>
      <c r="K9" s="592"/>
      <c r="L9" s="473">
        <f>SUM(L6:L8)</f>
        <v>0</v>
      </c>
      <c r="M9" s="474"/>
      <c r="N9" s="199">
        <f>SUM(N6:N8)</f>
        <v>0</v>
      </c>
      <c r="O9" s="222"/>
      <c r="P9" s="171">
        <f>SUM(P6:P8)</f>
        <v>0</v>
      </c>
      <c r="Q9" s="194">
        <f>SUM(Q6:Q8)</f>
        <v>0</v>
      </c>
      <c r="R9" s="221"/>
      <c r="S9" s="473">
        <f>SUM(T6:T8)</f>
        <v>0</v>
      </c>
      <c r="T9" s="474"/>
      <c r="U9" s="199">
        <f>SUM(U6:U8)</f>
        <v>0</v>
      </c>
      <c r="V9" s="222"/>
      <c r="W9" s="171">
        <f>SUM(W6:W8)</f>
        <v>0</v>
      </c>
      <c r="X9" s="194">
        <f>SUM(X6:X8)</f>
        <v>0</v>
      </c>
    </row>
    <row r="10" spans="1:26" ht="18" customHeight="1" x14ac:dyDescent="0.15">
      <c r="A10" s="566" t="s">
        <v>79</v>
      </c>
      <c r="B10" s="123" t="s">
        <v>257</v>
      </c>
      <c r="C10" s="170">
        <v>1660</v>
      </c>
      <c r="D10" s="196"/>
      <c r="E10" s="437" t="s">
        <v>80</v>
      </c>
      <c r="F10" s="535"/>
      <c r="G10" s="170">
        <v>1000</v>
      </c>
      <c r="H10" s="333"/>
      <c r="I10" s="543" t="s">
        <v>80</v>
      </c>
      <c r="J10" s="437"/>
      <c r="K10" s="535"/>
      <c r="L10" s="475">
        <v>700</v>
      </c>
      <c r="M10" s="514"/>
      <c r="N10" s="196"/>
      <c r="O10" s="82" t="s">
        <v>80</v>
      </c>
      <c r="P10" s="170">
        <v>130</v>
      </c>
      <c r="Q10" s="175"/>
      <c r="R10" s="123" t="s">
        <v>80</v>
      </c>
      <c r="S10" s="475">
        <v>60</v>
      </c>
      <c r="T10" s="514"/>
      <c r="U10" s="196"/>
      <c r="V10" s="82" t="s">
        <v>80</v>
      </c>
      <c r="W10" s="170">
        <v>160</v>
      </c>
      <c r="X10" s="175"/>
    </row>
    <row r="11" spans="1:26" ht="27" customHeight="1" x14ac:dyDescent="0.15">
      <c r="A11" s="567"/>
      <c r="B11" s="127" t="s">
        <v>258</v>
      </c>
      <c r="C11" s="167">
        <v>1280</v>
      </c>
      <c r="D11" s="184"/>
      <c r="E11" s="610"/>
      <c r="F11" s="611"/>
      <c r="G11" s="167"/>
      <c r="H11" s="332"/>
      <c r="I11" s="511"/>
      <c r="J11" s="512"/>
      <c r="K11" s="513"/>
      <c r="L11" s="468"/>
      <c r="M11" s="469"/>
      <c r="N11" s="185"/>
      <c r="O11" s="51"/>
      <c r="P11" s="167"/>
      <c r="Q11" s="176"/>
      <c r="R11" s="62"/>
      <c r="S11" s="701"/>
      <c r="T11" s="702"/>
      <c r="U11" s="185"/>
      <c r="V11" s="51"/>
      <c r="W11" s="167"/>
      <c r="X11" s="176"/>
    </row>
    <row r="12" spans="1:26" ht="18" customHeight="1" x14ac:dyDescent="0.15">
      <c r="A12" s="567"/>
      <c r="B12" s="124" t="s">
        <v>216</v>
      </c>
      <c r="C12" s="167">
        <v>1280</v>
      </c>
      <c r="D12" s="184"/>
      <c r="E12" s="610"/>
      <c r="F12" s="611"/>
      <c r="G12" s="167"/>
      <c r="H12" s="332"/>
      <c r="I12" s="511"/>
      <c r="J12" s="512"/>
      <c r="K12" s="513"/>
      <c r="L12" s="468"/>
      <c r="M12" s="469"/>
      <c r="N12" s="185"/>
      <c r="O12" s="51"/>
      <c r="P12" s="167"/>
      <c r="Q12" s="176"/>
      <c r="R12" s="62"/>
      <c r="S12" s="701"/>
      <c r="T12" s="702"/>
      <c r="U12" s="185"/>
      <c r="V12" s="51"/>
      <c r="W12" s="167"/>
      <c r="X12" s="176"/>
    </row>
    <row r="13" spans="1:26" ht="27" customHeight="1" x14ac:dyDescent="0.15">
      <c r="A13" s="567"/>
      <c r="B13" s="243" t="s">
        <v>246</v>
      </c>
      <c r="C13" s="167">
        <v>730</v>
      </c>
      <c r="D13" s="184"/>
      <c r="E13" s="610"/>
      <c r="F13" s="611"/>
      <c r="G13" s="167"/>
      <c r="H13" s="332"/>
      <c r="I13" s="511"/>
      <c r="J13" s="512"/>
      <c r="K13" s="513"/>
      <c r="L13" s="468"/>
      <c r="M13" s="469"/>
      <c r="N13" s="185"/>
      <c r="O13" s="51"/>
      <c r="P13" s="167"/>
      <c r="Q13" s="176"/>
      <c r="R13" s="62"/>
      <c r="S13" s="701"/>
      <c r="T13" s="702"/>
      <c r="U13" s="185"/>
      <c r="V13" s="51"/>
      <c r="W13" s="167"/>
      <c r="X13" s="176"/>
    </row>
    <row r="14" spans="1:26" ht="18" customHeight="1" x14ac:dyDescent="0.15">
      <c r="A14" s="567"/>
      <c r="B14" s="124" t="s">
        <v>217</v>
      </c>
      <c r="C14" s="167">
        <v>560</v>
      </c>
      <c r="D14" s="184"/>
      <c r="E14" s="610"/>
      <c r="F14" s="611"/>
      <c r="G14" s="167"/>
      <c r="H14" s="332"/>
      <c r="I14" s="511"/>
      <c r="J14" s="512"/>
      <c r="K14" s="513"/>
      <c r="L14" s="468"/>
      <c r="M14" s="469"/>
      <c r="N14" s="185"/>
      <c r="O14" s="51"/>
      <c r="P14" s="167"/>
      <c r="Q14" s="176"/>
      <c r="R14" s="62"/>
      <c r="S14" s="701"/>
      <c r="T14" s="702"/>
      <c r="U14" s="185"/>
      <c r="V14" s="51"/>
      <c r="W14" s="167"/>
      <c r="X14" s="176"/>
    </row>
    <row r="15" spans="1:26" ht="18" customHeight="1" thickBot="1" x14ac:dyDescent="0.2">
      <c r="A15" s="567"/>
      <c r="B15" s="124" t="s">
        <v>113</v>
      </c>
      <c r="C15" s="167">
        <v>540</v>
      </c>
      <c r="D15" s="184"/>
      <c r="E15" s="610"/>
      <c r="F15" s="611"/>
      <c r="G15" s="167"/>
      <c r="H15" s="332"/>
      <c r="I15" s="511"/>
      <c r="J15" s="512"/>
      <c r="K15" s="513"/>
      <c r="L15" s="468"/>
      <c r="M15" s="469"/>
      <c r="N15" s="185"/>
      <c r="O15" s="51"/>
      <c r="P15" s="167"/>
      <c r="Q15" s="176"/>
      <c r="R15" s="62"/>
      <c r="S15" s="701"/>
      <c r="T15" s="702"/>
      <c r="U15" s="185"/>
      <c r="V15" s="51"/>
      <c r="W15" s="167"/>
      <c r="X15" s="176"/>
    </row>
    <row r="16" spans="1:26" s="94" customFormat="1" ht="18" customHeight="1" thickTop="1" x14ac:dyDescent="0.15">
      <c r="A16" s="220">
        <f>SUM(C16,G16,L16,P16,S16,W16)</f>
        <v>8100</v>
      </c>
      <c r="B16" s="221" t="s">
        <v>66</v>
      </c>
      <c r="C16" s="171">
        <f>SUM(C10:C15)</f>
        <v>6050</v>
      </c>
      <c r="D16" s="172">
        <f>SUM(D10:D15)</f>
        <v>0</v>
      </c>
      <c r="E16" s="590" t="s">
        <v>66</v>
      </c>
      <c r="F16" s="592"/>
      <c r="G16" s="171">
        <f>SUM(G10:G14)</f>
        <v>1000</v>
      </c>
      <c r="H16" s="331">
        <f>SUM(H10:H15)</f>
        <v>0</v>
      </c>
      <c r="I16" s="590" t="s">
        <v>66</v>
      </c>
      <c r="J16" s="591"/>
      <c r="K16" s="592"/>
      <c r="L16" s="473">
        <f>SUM(L10:L14)</f>
        <v>700</v>
      </c>
      <c r="M16" s="474"/>
      <c r="N16" s="199">
        <f>SUM(N10:N14)</f>
        <v>0</v>
      </c>
      <c r="O16" s="222" t="s">
        <v>66</v>
      </c>
      <c r="P16" s="171">
        <f>SUM(P10:P14)</f>
        <v>130</v>
      </c>
      <c r="Q16" s="194">
        <f>SUM(Q10:Q14)</f>
        <v>0</v>
      </c>
      <c r="R16" s="221" t="s">
        <v>66</v>
      </c>
      <c r="S16" s="473">
        <f>SUM(S10:T15)</f>
        <v>60</v>
      </c>
      <c r="T16" s="474"/>
      <c r="U16" s="199">
        <f>SUM(U10:U14)</f>
        <v>0</v>
      </c>
      <c r="V16" s="222" t="s">
        <v>66</v>
      </c>
      <c r="W16" s="171">
        <f>SUM(W10:W14)</f>
        <v>160</v>
      </c>
      <c r="X16" s="194">
        <f>SUM(X10:X14)</f>
        <v>0</v>
      </c>
    </row>
    <row r="17" spans="1:24" ht="17.45" hidden="1" customHeight="1" x14ac:dyDescent="0.15">
      <c r="A17" s="21"/>
      <c r="B17" s="65"/>
      <c r="C17" s="223"/>
      <c r="D17" s="226"/>
      <c r="E17" s="709"/>
      <c r="F17" s="710"/>
      <c r="G17" s="223"/>
      <c r="H17" s="335"/>
      <c r="I17" s="709"/>
      <c r="J17" s="710"/>
      <c r="K17" s="710"/>
      <c r="L17" s="688"/>
      <c r="M17" s="688"/>
      <c r="N17" s="226"/>
      <c r="O17" s="44"/>
      <c r="P17" s="223"/>
      <c r="Q17" s="223"/>
      <c r="R17" s="65"/>
      <c r="S17" s="688"/>
      <c r="T17" s="688"/>
      <c r="U17" s="226"/>
      <c r="V17" s="44"/>
      <c r="W17" s="223"/>
      <c r="X17" s="223"/>
    </row>
    <row r="18" spans="1:24" ht="27" customHeight="1" x14ac:dyDescent="0.15">
      <c r="A18" s="658" t="s">
        <v>228</v>
      </c>
      <c r="B18" s="244" t="s">
        <v>114</v>
      </c>
      <c r="C18" s="170">
        <v>2210</v>
      </c>
      <c r="D18" s="196"/>
      <c r="E18" s="437" t="s">
        <v>75</v>
      </c>
      <c r="F18" s="535"/>
      <c r="G18" s="170">
        <v>400</v>
      </c>
      <c r="H18" s="333"/>
      <c r="I18" s="543" t="s">
        <v>75</v>
      </c>
      <c r="J18" s="437"/>
      <c r="K18" s="535"/>
      <c r="L18" s="481" t="s">
        <v>281</v>
      </c>
      <c r="M18" s="482"/>
      <c r="N18" s="185"/>
      <c r="O18" s="82" t="s">
        <v>75</v>
      </c>
      <c r="P18" s="170">
        <v>80</v>
      </c>
      <c r="Q18" s="175"/>
      <c r="R18" s="123" t="s">
        <v>75</v>
      </c>
      <c r="S18" s="475" t="s">
        <v>281</v>
      </c>
      <c r="T18" s="514"/>
      <c r="U18" s="185"/>
      <c r="V18" s="82" t="s">
        <v>75</v>
      </c>
      <c r="W18" s="170">
        <v>30</v>
      </c>
      <c r="X18" s="175"/>
    </row>
    <row r="19" spans="1:24" ht="18" customHeight="1" x14ac:dyDescent="0.15">
      <c r="A19" s="596"/>
      <c r="B19" s="143" t="s">
        <v>227</v>
      </c>
      <c r="C19" s="166"/>
      <c r="D19" s="252"/>
      <c r="E19" s="610"/>
      <c r="F19" s="611"/>
      <c r="G19" s="167"/>
      <c r="H19" s="332"/>
      <c r="I19" s="511"/>
      <c r="J19" s="512"/>
      <c r="K19" s="513"/>
      <c r="L19" s="468"/>
      <c r="M19" s="469"/>
      <c r="N19" s="185"/>
      <c r="O19" s="51"/>
      <c r="P19" s="167"/>
      <c r="Q19" s="176"/>
      <c r="R19" s="62"/>
      <c r="S19" s="701"/>
      <c r="T19" s="702"/>
      <c r="U19" s="185"/>
      <c r="V19" s="51"/>
      <c r="W19" s="167"/>
      <c r="X19" s="176"/>
    </row>
    <row r="20" spans="1:24" ht="18" customHeight="1" x14ac:dyDescent="0.15">
      <c r="A20" s="596"/>
      <c r="B20" s="143" t="s">
        <v>131</v>
      </c>
      <c r="C20" s="309" t="s">
        <v>118</v>
      </c>
      <c r="D20" s="252"/>
      <c r="E20" s="610"/>
      <c r="F20" s="611"/>
      <c r="G20" s="167"/>
      <c r="H20" s="332"/>
      <c r="I20" s="511"/>
      <c r="J20" s="512"/>
      <c r="K20" s="513"/>
      <c r="L20" s="468"/>
      <c r="M20" s="469"/>
      <c r="N20" s="185"/>
      <c r="O20" s="51"/>
      <c r="P20" s="167"/>
      <c r="Q20" s="176"/>
      <c r="R20" s="62"/>
      <c r="S20" s="701"/>
      <c r="T20" s="702"/>
      <c r="U20" s="185"/>
      <c r="V20" s="51"/>
      <c r="W20" s="167"/>
      <c r="X20" s="176"/>
    </row>
    <row r="21" spans="1:24" ht="27" customHeight="1" thickBot="1" x14ac:dyDescent="0.2">
      <c r="A21" s="638"/>
      <c r="B21" s="245" t="s">
        <v>115</v>
      </c>
      <c r="C21" s="167">
        <v>510</v>
      </c>
      <c r="D21" s="184"/>
      <c r="E21" s="610"/>
      <c r="F21" s="611"/>
      <c r="G21" s="167"/>
      <c r="H21" s="332"/>
      <c r="I21" s="511"/>
      <c r="J21" s="512"/>
      <c r="K21" s="513"/>
      <c r="L21" s="468"/>
      <c r="M21" s="469"/>
      <c r="N21" s="185"/>
      <c r="O21" s="51"/>
      <c r="P21" s="167"/>
      <c r="Q21" s="176"/>
      <c r="R21" s="62"/>
      <c r="S21" s="701"/>
      <c r="T21" s="702"/>
      <c r="U21" s="185"/>
      <c r="V21" s="51"/>
      <c r="W21" s="167"/>
      <c r="X21" s="176"/>
    </row>
    <row r="22" spans="1:24" s="94" customFormat="1" ht="18" customHeight="1" thickTop="1" x14ac:dyDescent="0.15">
      <c r="A22" s="220">
        <f>SUM(C22,G22,L22,P22,S22,W22)</f>
        <v>3230</v>
      </c>
      <c r="B22" s="221" t="s">
        <v>66</v>
      </c>
      <c r="C22" s="171">
        <f>SUM(C18:C21)</f>
        <v>2720</v>
      </c>
      <c r="D22" s="172">
        <f>SUM(D18:D21)</f>
        <v>0</v>
      </c>
      <c r="E22" s="590" t="s">
        <v>66</v>
      </c>
      <c r="F22" s="592"/>
      <c r="G22" s="171">
        <f>SUM(G18:G21)</f>
        <v>400</v>
      </c>
      <c r="H22" s="331">
        <f>SUM(H18:H21)</f>
        <v>0</v>
      </c>
      <c r="I22" s="590" t="s">
        <v>66</v>
      </c>
      <c r="J22" s="591"/>
      <c r="K22" s="592"/>
      <c r="L22" s="473">
        <f>SUM(L18:L21)</f>
        <v>0</v>
      </c>
      <c r="M22" s="474"/>
      <c r="N22" s="199">
        <f>SUM(N18:N21)</f>
        <v>0</v>
      </c>
      <c r="O22" s="222" t="s">
        <v>66</v>
      </c>
      <c r="P22" s="171">
        <f>SUM(P18:P21)</f>
        <v>80</v>
      </c>
      <c r="Q22" s="194">
        <f>SUM(Q18:Q21)</f>
        <v>0</v>
      </c>
      <c r="R22" s="221" t="s">
        <v>66</v>
      </c>
      <c r="S22" s="473">
        <f>SUM(S18:T21)</f>
        <v>0</v>
      </c>
      <c r="T22" s="474"/>
      <c r="U22" s="199">
        <f>SUM(U18:U21)</f>
        <v>0</v>
      </c>
      <c r="V22" s="222" t="s">
        <v>66</v>
      </c>
      <c r="W22" s="171">
        <f>SUM(W18:W21)</f>
        <v>30</v>
      </c>
      <c r="X22" s="194">
        <f>SUM(X18:X21)</f>
        <v>0</v>
      </c>
    </row>
    <row r="23" spans="1:24" ht="17.45" hidden="1" customHeight="1" x14ac:dyDescent="0.15">
      <c r="A23" s="21"/>
      <c r="B23" s="65"/>
      <c r="C23" s="223"/>
      <c r="D23" s="226"/>
      <c r="E23" s="709"/>
      <c r="F23" s="710"/>
      <c r="G23" s="223"/>
      <c r="H23" s="335"/>
      <c r="I23" s="709"/>
      <c r="J23" s="710"/>
      <c r="K23" s="710"/>
      <c r="L23" s="688"/>
      <c r="M23" s="688"/>
      <c r="N23" s="226"/>
      <c r="O23" s="44"/>
      <c r="P23" s="223"/>
      <c r="Q23" s="223"/>
      <c r="R23" s="65"/>
      <c r="S23" s="688"/>
      <c r="T23" s="688"/>
      <c r="U23" s="226"/>
      <c r="V23" s="44"/>
      <c r="W23" s="223"/>
      <c r="X23" s="223"/>
    </row>
    <row r="24" spans="1:24" ht="18" customHeight="1" x14ac:dyDescent="0.15">
      <c r="A24" s="455" t="s">
        <v>65</v>
      </c>
      <c r="B24" s="123" t="s">
        <v>218</v>
      </c>
      <c r="C24" s="170">
        <v>2500</v>
      </c>
      <c r="D24" s="196"/>
      <c r="E24" s="437" t="s">
        <v>267</v>
      </c>
      <c r="F24" s="535"/>
      <c r="G24" s="170">
        <v>1000</v>
      </c>
      <c r="H24" s="333"/>
      <c r="I24" s="543" t="s">
        <v>267</v>
      </c>
      <c r="J24" s="437"/>
      <c r="K24" s="535"/>
      <c r="L24" s="481" t="s">
        <v>282</v>
      </c>
      <c r="M24" s="482"/>
      <c r="N24" s="357"/>
      <c r="O24" s="82" t="s">
        <v>267</v>
      </c>
      <c r="P24" s="308" t="s">
        <v>282</v>
      </c>
      <c r="Q24" s="358"/>
      <c r="R24" s="123" t="s">
        <v>267</v>
      </c>
      <c r="S24" s="481" t="s">
        <v>282</v>
      </c>
      <c r="T24" s="482"/>
      <c r="U24" s="357"/>
      <c r="V24" s="82" t="s">
        <v>267</v>
      </c>
      <c r="W24" s="363" t="s">
        <v>118</v>
      </c>
      <c r="X24" s="364"/>
    </row>
    <row r="25" spans="1:24" ht="18" customHeight="1" x14ac:dyDescent="0.15">
      <c r="A25" s="596"/>
      <c r="B25" s="129" t="s">
        <v>219</v>
      </c>
      <c r="C25" s="166"/>
      <c r="D25" s="252"/>
      <c r="E25" s="610"/>
      <c r="F25" s="611"/>
      <c r="G25" s="167"/>
      <c r="H25" s="332"/>
      <c r="I25" s="511"/>
      <c r="J25" s="512"/>
      <c r="K25" s="513"/>
      <c r="L25" s="468"/>
      <c r="M25" s="469"/>
      <c r="N25" s="185"/>
      <c r="O25" s="51"/>
      <c r="P25" s="167"/>
      <c r="Q25" s="176"/>
      <c r="R25" s="62"/>
      <c r="S25" s="701"/>
      <c r="T25" s="702"/>
      <c r="U25" s="185"/>
      <c r="V25" s="51"/>
      <c r="W25" s="167"/>
      <c r="X25" s="176"/>
    </row>
    <row r="26" spans="1:24" ht="18" customHeight="1" x14ac:dyDescent="0.15">
      <c r="A26" s="596"/>
      <c r="B26" s="124" t="s">
        <v>116</v>
      </c>
      <c r="C26" s="167">
        <v>390</v>
      </c>
      <c r="D26" s="184"/>
      <c r="E26" s="610"/>
      <c r="F26" s="611"/>
      <c r="G26" s="167"/>
      <c r="H26" s="332"/>
      <c r="I26" s="511"/>
      <c r="J26" s="512"/>
      <c r="K26" s="513"/>
      <c r="L26" s="468"/>
      <c r="M26" s="469"/>
      <c r="N26" s="185"/>
      <c r="O26" s="62"/>
      <c r="P26" s="167"/>
      <c r="Q26" s="185"/>
      <c r="R26" s="62"/>
      <c r="S26" s="701"/>
      <c r="T26" s="702"/>
      <c r="U26" s="185"/>
      <c r="V26" s="51"/>
      <c r="W26" s="167"/>
      <c r="X26" s="361"/>
    </row>
    <row r="27" spans="1:24" ht="18" customHeight="1" thickBot="1" x14ac:dyDescent="0.2">
      <c r="A27" s="638"/>
      <c r="B27" s="124" t="s">
        <v>220</v>
      </c>
      <c r="C27" s="167">
        <v>390</v>
      </c>
      <c r="D27" s="184"/>
      <c r="E27" s="610"/>
      <c r="F27" s="611"/>
      <c r="G27" s="167"/>
      <c r="H27" s="332"/>
      <c r="I27" s="714" t="s">
        <v>268</v>
      </c>
      <c r="J27" s="715"/>
      <c r="K27" s="716"/>
      <c r="L27" s="705" t="s">
        <v>118</v>
      </c>
      <c r="M27" s="706"/>
      <c r="N27" s="252"/>
      <c r="O27" s="349" t="s">
        <v>268</v>
      </c>
      <c r="P27" s="363" t="s">
        <v>118</v>
      </c>
      <c r="Q27" s="364"/>
      <c r="R27" s="62"/>
      <c r="S27" s="724"/>
      <c r="T27" s="725"/>
      <c r="U27" s="185"/>
      <c r="V27" s="349" t="s">
        <v>268</v>
      </c>
      <c r="W27" s="363" t="s">
        <v>118</v>
      </c>
      <c r="X27" s="364"/>
    </row>
    <row r="28" spans="1:24" s="94" customFormat="1" ht="18" customHeight="1" thickTop="1" x14ac:dyDescent="0.15">
      <c r="A28" s="220">
        <f>SUM(C28,G28,L28,P28,S28,W28)</f>
        <v>4280</v>
      </c>
      <c r="B28" s="221" t="s">
        <v>66</v>
      </c>
      <c r="C28" s="171">
        <f>SUM(C24:C27)</f>
        <v>3280</v>
      </c>
      <c r="D28" s="172">
        <f>SUM(D24:D27)</f>
        <v>0</v>
      </c>
      <c r="E28" s="590" t="s">
        <v>66</v>
      </c>
      <c r="F28" s="592"/>
      <c r="G28" s="171">
        <f>SUM(G24:G27)</f>
        <v>1000</v>
      </c>
      <c r="H28" s="331">
        <f>SUM(H24:H27)</f>
        <v>0</v>
      </c>
      <c r="I28" s="590" t="s">
        <v>66</v>
      </c>
      <c r="J28" s="591"/>
      <c r="K28" s="592"/>
      <c r="L28" s="473">
        <f>SUM(L24:L27)</f>
        <v>0</v>
      </c>
      <c r="M28" s="474"/>
      <c r="N28" s="199">
        <f>SUM(N24:N27)</f>
        <v>0</v>
      </c>
      <c r="O28" s="222" t="s">
        <v>66</v>
      </c>
      <c r="P28" s="171">
        <f>SUM(P24:P27)</f>
        <v>0</v>
      </c>
      <c r="Q28" s="194">
        <f>SUM(Q24:Q27)</f>
        <v>0</v>
      </c>
      <c r="R28" s="221" t="s">
        <v>66</v>
      </c>
      <c r="S28" s="473">
        <f>SUM(S24:T27)</f>
        <v>0</v>
      </c>
      <c r="T28" s="474"/>
      <c r="U28" s="199">
        <f>SUM(U24:U27)</f>
        <v>0</v>
      </c>
      <c r="V28" s="222" t="s">
        <v>66</v>
      </c>
      <c r="W28" s="171">
        <f>SUM(W24:W27)</f>
        <v>0</v>
      </c>
      <c r="X28" s="194">
        <f>SUM(X24:X27)</f>
        <v>0</v>
      </c>
    </row>
    <row r="29" spans="1:24" ht="18" customHeight="1" x14ac:dyDescent="0.15">
      <c r="A29" s="455" t="s">
        <v>95</v>
      </c>
      <c r="B29" s="123" t="s">
        <v>221</v>
      </c>
      <c r="C29" s="170">
        <v>990</v>
      </c>
      <c r="D29" s="196"/>
      <c r="E29" s="717"/>
      <c r="F29" s="718"/>
      <c r="G29" s="300"/>
      <c r="H29" s="336"/>
      <c r="I29" s="711"/>
      <c r="J29" s="712"/>
      <c r="K29" s="713"/>
      <c r="L29" s="686"/>
      <c r="M29" s="687"/>
      <c r="N29" s="301"/>
      <c r="O29" s="50"/>
      <c r="P29" s="170"/>
      <c r="Q29" s="178"/>
      <c r="R29" s="302"/>
      <c r="S29" s="707"/>
      <c r="T29" s="708"/>
      <c r="U29" s="301"/>
      <c r="V29" s="50"/>
      <c r="W29" s="170"/>
      <c r="X29" s="178"/>
    </row>
    <row r="30" spans="1:24" ht="18" customHeight="1" x14ac:dyDescent="0.15">
      <c r="A30" s="596"/>
      <c r="B30" s="129" t="s">
        <v>222</v>
      </c>
      <c r="C30" s="166">
        <v>340</v>
      </c>
      <c r="D30" s="182"/>
      <c r="E30" s="719"/>
      <c r="F30" s="611"/>
      <c r="G30" s="167"/>
      <c r="H30" s="332"/>
      <c r="I30" s="511"/>
      <c r="J30" s="512"/>
      <c r="K30" s="513"/>
      <c r="L30" s="468"/>
      <c r="M30" s="469"/>
      <c r="N30" s="185"/>
      <c r="O30" s="298"/>
      <c r="P30" s="166"/>
      <c r="Q30" s="239"/>
      <c r="R30" s="62"/>
      <c r="S30" s="701"/>
      <c r="T30" s="702"/>
      <c r="U30" s="185"/>
      <c r="V30" s="298"/>
      <c r="W30" s="166"/>
      <c r="X30" s="239"/>
    </row>
    <row r="31" spans="1:24" ht="18" customHeight="1" x14ac:dyDescent="0.15">
      <c r="A31" s="596"/>
      <c r="B31" s="129"/>
      <c r="C31" s="166"/>
      <c r="D31" s="252"/>
      <c r="E31" s="679"/>
      <c r="F31" s="680"/>
      <c r="G31" s="166"/>
      <c r="H31" s="334"/>
      <c r="I31" s="683"/>
      <c r="J31" s="684"/>
      <c r="K31" s="685"/>
      <c r="L31" s="627"/>
      <c r="M31" s="628"/>
      <c r="N31" s="200"/>
      <c r="O31" s="298"/>
      <c r="P31" s="166"/>
      <c r="Q31" s="239"/>
      <c r="R31" s="299"/>
      <c r="S31" s="722"/>
      <c r="T31" s="723"/>
      <c r="U31" s="200"/>
      <c r="V31" s="298"/>
      <c r="W31" s="166"/>
      <c r="X31" s="239"/>
    </row>
    <row r="32" spans="1:24" ht="18" customHeight="1" thickBot="1" x14ac:dyDescent="0.2">
      <c r="A32" s="638"/>
      <c r="B32" s="124"/>
      <c r="C32" s="167"/>
      <c r="D32" s="315"/>
      <c r="E32" s="610"/>
      <c r="F32" s="611"/>
      <c r="G32" s="167"/>
      <c r="H32" s="332"/>
      <c r="I32" s="511"/>
      <c r="J32" s="512"/>
      <c r="K32" s="513"/>
      <c r="L32" s="468"/>
      <c r="M32" s="469"/>
      <c r="N32" s="185"/>
      <c r="O32" s="51"/>
      <c r="P32" s="167"/>
      <c r="Q32" s="176"/>
      <c r="R32" s="62"/>
      <c r="S32" s="701"/>
      <c r="T32" s="702"/>
      <c r="U32" s="185"/>
      <c r="V32" s="51"/>
      <c r="W32" s="167"/>
      <c r="X32" s="176"/>
    </row>
    <row r="33" spans="1:25" s="94" customFormat="1" ht="18" customHeight="1" thickTop="1" x14ac:dyDescent="0.15">
      <c r="A33" s="220">
        <f>SUM(C33,G33,L33,P33,T33,W33)</f>
        <v>1330</v>
      </c>
      <c r="B33" s="221" t="s">
        <v>66</v>
      </c>
      <c r="C33" s="171">
        <f>SUM(C29:C32)</f>
        <v>1330</v>
      </c>
      <c r="D33" s="172">
        <f>SUM(D29:D32)</f>
        <v>0</v>
      </c>
      <c r="E33" s="590"/>
      <c r="F33" s="592"/>
      <c r="G33" s="171"/>
      <c r="H33" s="331">
        <f>SUM(H29:H32)</f>
        <v>0</v>
      </c>
      <c r="I33" s="590"/>
      <c r="J33" s="591"/>
      <c r="K33" s="592"/>
      <c r="L33" s="473"/>
      <c r="M33" s="474"/>
      <c r="N33" s="199"/>
      <c r="O33" s="222"/>
      <c r="P33" s="171"/>
      <c r="Q33" s="194"/>
      <c r="R33" s="221"/>
      <c r="S33" s="473"/>
      <c r="T33" s="474"/>
      <c r="U33" s="199"/>
      <c r="V33" s="222"/>
      <c r="W33" s="171"/>
      <c r="X33" s="194"/>
    </row>
    <row r="34" spans="1:25" ht="18" customHeight="1" x14ac:dyDescent="0.15">
      <c r="A34" s="522"/>
      <c r="B34" s="66"/>
      <c r="C34" s="166"/>
      <c r="D34" s="200"/>
      <c r="E34" s="677"/>
      <c r="F34" s="678"/>
      <c r="G34" s="166"/>
      <c r="H34" s="334"/>
      <c r="I34" s="632"/>
      <c r="J34" s="633"/>
      <c r="K34" s="634"/>
      <c r="L34" s="627"/>
      <c r="M34" s="628"/>
      <c r="N34" s="200"/>
      <c r="O34" s="67"/>
      <c r="P34" s="166"/>
      <c r="Q34" s="239"/>
      <c r="R34" s="66"/>
      <c r="S34" s="705"/>
      <c r="T34" s="706"/>
      <c r="U34" s="200"/>
      <c r="V34" s="67"/>
      <c r="W34" s="166"/>
      <c r="X34" s="239"/>
    </row>
    <row r="35" spans="1:25" ht="18" customHeight="1" x14ac:dyDescent="0.15">
      <c r="A35" s="522"/>
      <c r="B35" s="64"/>
      <c r="C35" s="167"/>
      <c r="D35" s="185"/>
      <c r="E35" s="652"/>
      <c r="F35" s="653"/>
      <c r="G35" s="167"/>
      <c r="H35" s="332"/>
      <c r="I35" s="654"/>
      <c r="J35" s="655"/>
      <c r="K35" s="656"/>
      <c r="L35" s="468"/>
      <c r="M35" s="469"/>
      <c r="N35" s="185"/>
      <c r="O35" s="73"/>
      <c r="P35" s="167"/>
      <c r="Q35" s="176"/>
      <c r="R35" s="64"/>
      <c r="S35" s="479"/>
      <c r="T35" s="595"/>
      <c r="U35" s="185"/>
      <c r="V35" s="73"/>
      <c r="W35" s="167"/>
      <c r="X35" s="176"/>
    </row>
    <row r="36" spans="1:25" ht="18" customHeight="1" x14ac:dyDescent="0.15">
      <c r="A36" s="522"/>
      <c r="B36" s="64"/>
      <c r="C36" s="167"/>
      <c r="D36" s="185"/>
      <c r="E36" s="652"/>
      <c r="F36" s="653"/>
      <c r="G36" s="167"/>
      <c r="H36" s="332"/>
      <c r="I36" s="654"/>
      <c r="J36" s="655"/>
      <c r="K36" s="656"/>
      <c r="L36" s="468"/>
      <c r="M36" s="469"/>
      <c r="N36" s="185"/>
      <c r="O36" s="73"/>
      <c r="P36" s="167"/>
      <c r="Q36" s="176"/>
      <c r="R36" s="64"/>
      <c r="S36" s="479"/>
      <c r="T36" s="595"/>
      <c r="U36" s="185"/>
      <c r="V36" s="73"/>
      <c r="W36" s="167"/>
      <c r="X36" s="176"/>
    </row>
    <row r="37" spans="1:25" ht="18" customHeight="1" x14ac:dyDescent="0.15">
      <c r="A37" s="522"/>
      <c r="B37" s="64"/>
      <c r="C37" s="167"/>
      <c r="D37" s="185"/>
      <c r="E37" s="652"/>
      <c r="F37" s="653"/>
      <c r="G37" s="167"/>
      <c r="H37" s="332"/>
      <c r="I37" s="654"/>
      <c r="J37" s="655"/>
      <c r="K37" s="656"/>
      <c r="L37" s="468"/>
      <c r="M37" s="469"/>
      <c r="N37" s="185"/>
      <c r="O37" s="73"/>
      <c r="P37" s="167"/>
      <c r="Q37" s="176"/>
      <c r="R37" s="64"/>
      <c r="S37" s="479"/>
      <c r="T37" s="595"/>
      <c r="U37" s="185"/>
      <c r="V37" s="73"/>
      <c r="W37" s="167"/>
      <c r="X37" s="176"/>
    </row>
    <row r="38" spans="1:25" ht="18" customHeight="1" x14ac:dyDescent="0.15">
      <c r="A38" s="657"/>
      <c r="B38" s="74"/>
      <c r="C38" s="253"/>
      <c r="D38" s="254"/>
      <c r="E38" s="681"/>
      <c r="F38" s="682"/>
      <c r="G38" s="253"/>
      <c r="H38" s="338"/>
      <c r="I38" s="698"/>
      <c r="J38" s="699"/>
      <c r="K38" s="700"/>
      <c r="L38" s="675"/>
      <c r="M38" s="676"/>
      <c r="N38" s="254"/>
      <c r="O38" s="75"/>
      <c r="P38" s="253"/>
      <c r="Q38" s="255"/>
      <c r="R38" s="74"/>
      <c r="S38" s="703"/>
      <c r="T38" s="704"/>
      <c r="U38" s="254"/>
      <c r="V38" s="75"/>
      <c r="W38" s="253"/>
      <c r="X38" s="255"/>
    </row>
    <row r="39" spans="1:25" ht="18" customHeight="1" x14ac:dyDescent="0.15">
      <c r="A39" s="113" t="s">
        <v>19</v>
      </c>
      <c r="B39" s="76"/>
      <c r="C39" s="166"/>
      <c r="D39" s="200"/>
      <c r="E39" s="659"/>
      <c r="F39" s="660"/>
      <c r="G39" s="166"/>
      <c r="H39" s="339"/>
      <c r="I39" s="661"/>
      <c r="J39" s="662"/>
      <c r="K39" s="663"/>
      <c r="L39" s="475"/>
      <c r="M39" s="514"/>
      <c r="N39" s="200"/>
      <c r="O39" s="53"/>
      <c r="P39" s="166"/>
      <c r="Q39" s="239"/>
      <c r="R39" s="76"/>
      <c r="S39" s="598"/>
      <c r="T39" s="599"/>
      <c r="U39" s="200"/>
      <c r="V39" s="53"/>
      <c r="W39" s="166"/>
      <c r="X39" s="239"/>
    </row>
    <row r="40" spans="1:25" s="56" customFormat="1" ht="18" customHeight="1" x14ac:dyDescent="0.15">
      <c r="A40" s="246">
        <f>SUM(C40,G40,L40,P40,S40,W40)</f>
        <v>19050</v>
      </c>
      <c r="B40" s="247" t="s">
        <v>66</v>
      </c>
      <c r="C40" s="167">
        <f>SUM(C33,C28,C22,C16,C9)</f>
        <v>15460</v>
      </c>
      <c r="D40" s="248">
        <f>SUM(D9,D16,D22,D28,D33)</f>
        <v>0</v>
      </c>
      <c r="E40" s="562" t="s">
        <v>66</v>
      </c>
      <c r="F40" s="664"/>
      <c r="G40" s="167">
        <f>SUM(G9,G16,G22,G28,G33)</f>
        <v>2430</v>
      </c>
      <c r="H40" s="337">
        <f>SUM(H9,H16,H22,H28,H33)</f>
        <v>0</v>
      </c>
      <c r="I40" s="674" t="s">
        <v>66</v>
      </c>
      <c r="J40" s="562"/>
      <c r="K40" s="664"/>
      <c r="L40" s="468">
        <f>SUM(L9,L16,L22,L28,L33)</f>
        <v>700</v>
      </c>
      <c r="M40" s="469"/>
      <c r="N40" s="248">
        <f>SUM(N9,N16,N22,N28,N33)</f>
        <v>0</v>
      </c>
      <c r="O40" s="249" t="s">
        <v>66</v>
      </c>
      <c r="P40" s="167">
        <f>SUM(P9,P16,P22,P28,P33)</f>
        <v>210</v>
      </c>
      <c r="Q40" s="250">
        <f>SUM(Q9,Q16,Q22,Q28,Q33)</f>
        <v>0</v>
      </c>
      <c r="R40" s="247" t="s">
        <v>66</v>
      </c>
      <c r="S40" s="468">
        <f>SUM(S16,S22,S28)</f>
        <v>60</v>
      </c>
      <c r="T40" s="469"/>
      <c r="U40" s="248">
        <f>SUM(U9,U16,U22,U28,U33)</f>
        <v>0</v>
      </c>
      <c r="V40" s="249" t="s">
        <v>66</v>
      </c>
      <c r="W40" s="167">
        <f>SUM(W9,W16,W22,W28,W33)</f>
        <v>190</v>
      </c>
      <c r="X40" s="250">
        <f>SUM(X9,X16,X22,X28,X33)</f>
        <v>0</v>
      </c>
    </row>
    <row r="41" spans="1:25" ht="18" customHeight="1" x14ac:dyDescent="0.15">
      <c r="A41" s="80" t="s">
        <v>77</v>
      </c>
      <c r="B41" s="72"/>
      <c r="C41" s="167"/>
      <c r="D41" s="241"/>
      <c r="E41" s="620"/>
      <c r="F41" s="621"/>
      <c r="G41" s="167"/>
      <c r="H41" s="330"/>
      <c r="I41" s="619"/>
      <c r="J41" s="620"/>
      <c r="K41" s="621"/>
      <c r="L41" s="468"/>
      <c r="M41" s="469"/>
      <c r="N41" s="241"/>
      <c r="O41" s="63"/>
      <c r="P41" s="167"/>
      <c r="Q41" s="183"/>
      <c r="R41" s="72"/>
      <c r="S41" s="468"/>
      <c r="T41" s="469"/>
      <c r="U41" s="241"/>
      <c r="V41" s="63"/>
      <c r="W41" s="167"/>
      <c r="X41" s="183"/>
    </row>
    <row r="42" spans="1:25" s="56" customFormat="1" ht="32.25" customHeight="1" x14ac:dyDescent="0.15">
      <c r="A42" s="251">
        <f>高知市!A41+高知２!A42+高知３!A39+高知４!A44+高知５!A40</f>
        <v>149320</v>
      </c>
      <c r="B42" s="665">
        <f>高知市!F41+高知２!C13+高知２!C19+高知２!C27+高知２!C32+高知２!C35+高知２!C39+高知３!C14+高知３!C20+高知３!C31+高知３!C37+高知４!C15+高知４!C22+高知４!C37+高知５!C9+高知５!C16+高知５!C22+高知５!C28+高知５!C33</f>
        <v>129000</v>
      </c>
      <c r="C42" s="666"/>
      <c r="D42" s="667"/>
      <c r="E42" s="673">
        <f>高知市!K41+高知２!G13+高知２!G19+高知２!G27+高知２!G35+高知２!G39+高知３!G14+高知３!G20+高知３!G31+高知３!G37+高知４!G15+高知４!G22+高知４!G37+高知５!G9+高知５!G16+高知５!G22+高知５!G28</f>
        <v>7610</v>
      </c>
      <c r="F42" s="673"/>
      <c r="G42" s="673"/>
      <c r="H42" s="673"/>
      <c r="I42" s="668">
        <f>高知市!N41+高知２!M13+高知２!M19+高知２!M27+高知２!M35+高知３!M14+高知３!M20+高知３!M31+高知３!M37+高知４!M15+高知４!M22+高知４!M37+高知５!L16+高知５!L22+高知５!L28</f>
        <v>5210</v>
      </c>
      <c r="J42" s="669"/>
      <c r="K42" s="669"/>
      <c r="L42" s="670"/>
      <c r="M42" s="671"/>
      <c r="N42" s="672"/>
      <c r="O42" s="691">
        <f>高知市!Q41+高知２!Q13+高知２!Q27+高知２!Q39+高知３!Q14+高知３!Q20+高知４!Q15+高知４!Q22+高知４!Q37+高知５!P16+高知５!P22+高知５!P28</f>
        <v>2130</v>
      </c>
      <c r="P42" s="692"/>
      <c r="Q42" s="693"/>
      <c r="R42" s="694">
        <f>高知市!T41+高知２!T13+高知２!T27+高知２!T39+高知３!T14+高知３!T20+高知３!T37+高知５!S16+高知５!S22+高知５!S28</f>
        <v>1000</v>
      </c>
      <c r="S42" s="695"/>
      <c r="T42" s="696"/>
      <c r="U42" s="697"/>
      <c r="V42" s="689">
        <f>高知市!W41+高知２!X13+高知２!X27+高知２!X39+高知３!X14+高知３!X20+高知３!X37+高知４!X15+高知４!X22+高知４!X37+高知５!W16+高知５!W22+高知５!W28</f>
        <v>4370</v>
      </c>
      <c r="W42" s="690"/>
      <c r="X42" s="690"/>
      <c r="Y42" s="79"/>
    </row>
    <row r="43" spans="1:25" ht="6.75" customHeight="1" x14ac:dyDescent="0.15">
      <c r="A43" s="77"/>
      <c r="B43" s="77"/>
      <c r="C43" s="78"/>
      <c r="D43" s="78"/>
      <c r="E43" s="77"/>
      <c r="F43" s="77"/>
      <c r="G43" s="78"/>
      <c r="H43" s="78"/>
      <c r="I43" s="77"/>
      <c r="J43" s="77"/>
      <c r="K43" s="77"/>
      <c r="L43" s="78"/>
      <c r="M43" s="78"/>
      <c r="N43" s="78"/>
      <c r="O43" s="77"/>
      <c r="P43" s="78"/>
      <c r="Q43" s="78"/>
      <c r="R43" s="77"/>
      <c r="S43" s="78"/>
      <c r="T43" s="78"/>
      <c r="U43" s="78"/>
      <c r="V43" s="77"/>
      <c r="W43" s="78"/>
      <c r="X43" s="78"/>
    </row>
    <row r="44" spans="1:25" ht="15" customHeight="1" x14ac:dyDescent="0.15">
      <c r="A44" s="77"/>
      <c r="B44" s="77"/>
      <c r="C44" s="77"/>
      <c r="D44" s="77"/>
      <c r="E44" s="77"/>
      <c r="F44" s="77"/>
      <c r="G44" s="77"/>
      <c r="H44" s="77"/>
      <c r="I44" s="77"/>
      <c r="J44" s="77"/>
      <c r="K44" s="77"/>
      <c r="L44" s="77"/>
      <c r="M44" s="77"/>
      <c r="N44" s="77"/>
      <c r="O44" s="77"/>
      <c r="P44" s="77"/>
      <c r="Q44" s="77"/>
      <c r="R44" s="77"/>
      <c r="S44" s="77"/>
      <c r="T44" s="77"/>
      <c r="U44" s="77"/>
      <c r="V44" s="77"/>
      <c r="W44" s="411" t="str">
        <f>市郡別!$R$40</f>
        <v>2025年10月現在</v>
      </c>
      <c r="X44" s="411"/>
    </row>
    <row r="45" spans="1:25" ht="15" customHeight="1" x14ac:dyDescent="0.15"/>
    <row r="46" spans="1:25" ht="15" customHeight="1" x14ac:dyDescent="0.15"/>
    <row r="47" spans="1:25" ht="15" customHeight="1" x14ac:dyDescent="0.15"/>
    <row r="48" spans="1:25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</sheetData>
  <sheetProtection algorithmName="SHA-512" hashValue="loX1CiQ10mOXlRA2h52SlMVgtN2bTOxBvlP2Ol4qUy2WbKT36MjptNa9Ahr6KJIeGc3rr9FoTwaPhh8ES3kpsw==" saltValue="QuzU6RQ9GsPecdM0o0HtnQ==" spinCount="100000" sheet="1" selectLockedCells="1"/>
  <mergeCells count="180">
    <mergeCell ref="S31:T31"/>
    <mergeCell ref="S25:T25"/>
    <mergeCell ref="L25:M25"/>
    <mergeCell ref="L12:M12"/>
    <mergeCell ref="S14:T14"/>
    <mergeCell ref="S26:T26"/>
    <mergeCell ref="S27:T27"/>
    <mergeCell ref="S28:T28"/>
    <mergeCell ref="S23:T23"/>
    <mergeCell ref="L14:M14"/>
    <mergeCell ref="L15:M15"/>
    <mergeCell ref="L28:M28"/>
    <mergeCell ref="L27:M27"/>
    <mergeCell ref="S24:T24"/>
    <mergeCell ref="S30:T30"/>
    <mergeCell ref="L13:M13"/>
    <mergeCell ref="L31:M31"/>
    <mergeCell ref="S21:T21"/>
    <mergeCell ref="S22:T22"/>
    <mergeCell ref="S12:T12"/>
    <mergeCell ref="S16:T16"/>
    <mergeCell ref="S18:T18"/>
    <mergeCell ref="S17:T17"/>
    <mergeCell ref="L17:M17"/>
    <mergeCell ref="M1:N1"/>
    <mergeCell ref="M2:N2"/>
    <mergeCell ref="L5:M5"/>
    <mergeCell ref="L6:M6"/>
    <mergeCell ref="A3:X3"/>
    <mergeCell ref="L11:M11"/>
    <mergeCell ref="V4:X4"/>
    <mergeCell ref="F1:L1"/>
    <mergeCell ref="O1:S1"/>
    <mergeCell ref="T1:X1"/>
    <mergeCell ref="A1:E1"/>
    <mergeCell ref="S8:T8"/>
    <mergeCell ref="S9:T9"/>
    <mergeCell ref="I10:K10"/>
    <mergeCell ref="E11:F11"/>
    <mergeCell ref="S10:T10"/>
    <mergeCell ref="S11:T11"/>
    <mergeCell ref="A2:E2"/>
    <mergeCell ref="I2:L2"/>
    <mergeCell ref="E5:F5"/>
    <mergeCell ref="B4:D4"/>
    <mergeCell ref="A4:A5"/>
    <mergeCell ref="I9:K9"/>
    <mergeCell ref="O2:S2"/>
    <mergeCell ref="T2:X2"/>
    <mergeCell ref="S13:T13"/>
    <mergeCell ref="S15:T15"/>
    <mergeCell ref="I12:K12"/>
    <mergeCell ref="I13:K13"/>
    <mergeCell ref="S5:T5"/>
    <mergeCell ref="S6:T6"/>
    <mergeCell ref="S7:T7"/>
    <mergeCell ref="I4:N4"/>
    <mergeCell ref="O4:Q4"/>
    <mergeCell ref="L8:M8"/>
    <mergeCell ref="L9:M9"/>
    <mergeCell ref="I8:K8"/>
    <mergeCell ref="L10:M10"/>
    <mergeCell ref="F2:H2"/>
    <mergeCell ref="E10:F10"/>
    <mergeCell ref="E15:F15"/>
    <mergeCell ref="E16:F16"/>
    <mergeCell ref="E8:F8"/>
    <mergeCell ref="E9:F9"/>
    <mergeCell ref="I15:K15"/>
    <mergeCell ref="I16:K16"/>
    <mergeCell ref="I11:K11"/>
    <mergeCell ref="E14:F14"/>
    <mergeCell ref="S20:T20"/>
    <mergeCell ref="S19:T19"/>
    <mergeCell ref="E28:F28"/>
    <mergeCell ref="E23:F23"/>
    <mergeCell ref="I18:K18"/>
    <mergeCell ref="L18:M18"/>
    <mergeCell ref="I30:K30"/>
    <mergeCell ref="E17:F17"/>
    <mergeCell ref="I14:K14"/>
    <mergeCell ref="E30:F30"/>
    <mergeCell ref="L16:M16"/>
    <mergeCell ref="I17:K17"/>
    <mergeCell ref="S35:T35"/>
    <mergeCell ref="S36:T36"/>
    <mergeCell ref="S34:T34"/>
    <mergeCell ref="S33:T33"/>
    <mergeCell ref="S29:T29"/>
    <mergeCell ref="E22:F22"/>
    <mergeCell ref="E24:F24"/>
    <mergeCell ref="L19:M19"/>
    <mergeCell ref="I23:K23"/>
    <mergeCell ref="I29:K29"/>
    <mergeCell ref="I27:K27"/>
    <mergeCell ref="I22:K22"/>
    <mergeCell ref="I24:K24"/>
    <mergeCell ref="L26:M26"/>
    <mergeCell ref="L24:M24"/>
    <mergeCell ref="I26:K26"/>
    <mergeCell ref="I19:K19"/>
    <mergeCell ref="E29:F29"/>
    <mergeCell ref="I28:K28"/>
    <mergeCell ref="L20:M20"/>
    <mergeCell ref="I25:K25"/>
    <mergeCell ref="L22:M22"/>
    <mergeCell ref="I21:K21"/>
    <mergeCell ref="I20:K20"/>
    <mergeCell ref="I31:K31"/>
    <mergeCell ref="L29:M29"/>
    <mergeCell ref="L30:M30"/>
    <mergeCell ref="L21:M21"/>
    <mergeCell ref="L23:M23"/>
    <mergeCell ref="V42:X42"/>
    <mergeCell ref="O42:Q42"/>
    <mergeCell ref="R42:U42"/>
    <mergeCell ref="I38:K38"/>
    <mergeCell ref="I32:K32"/>
    <mergeCell ref="I37:K37"/>
    <mergeCell ref="S32:T32"/>
    <mergeCell ref="L32:M32"/>
    <mergeCell ref="S41:T41"/>
    <mergeCell ref="S38:T38"/>
    <mergeCell ref="S39:T39"/>
    <mergeCell ref="S40:T40"/>
    <mergeCell ref="L33:M33"/>
    <mergeCell ref="L35:M35"/>
    <mergeCell ref="L34:M34"/>
    <mergeCell ref="L36:M36"/>
    <mergeCell ref="L40:M40"/>
    <mergeCell ref="L41:M41"/>
    <mergeCell ref="S37:T37"/>
    <mergeCell ref="E39:F39"/>
    <mergeCell ref="I41:K41"/>
    <mergeCell ref="I39:K39"/>
    <mergeCell ref="E40:F40"/>
    <mergeCell ref="E41:F41"/>
    <mergeCell ref="B42:D42"/>
    <mergeCell ref="I42:N42"/>
    <mergeCell ref="E18:F18"/>
    <mergeCell ref="E20:F20"/>
    <mergeCell ref="E42:H42"/>
    <mergeCell ref="I40:K40"/>
    <mergeCell ref="L37:M37"/>
    <mergeCell ref="L39:M39"/>
    <mergeCell ref="L38:M38"/>
    <mergeCell ref="E21:F21"/>
    <mergeCell ref="E32:F32"/>
    <mergeCell ref="E33:F33"/>
    <mergeCell ref="E34:F34"/>
    <mergeCell ref="E31:F31"/>
    <mergeCell ref="I35:K35"/>
    <mergeCell ref="I34:K34"/>
    <mergeCell ref="I33:K33"/>
    <mergeCell ref="E38:F38"/>
    <mergeCell ref="E27:F27"/>
    <mergeCell ref="E36:F36"/>
    <mergeCell ref="I36:K36"/>
    <mergeCell ref="W44:X44"/>
    <mergeCell ref="A34:A38"/>
    <mergeCell ref="E37:F37"/>
    <mergeCell ref="E35:F35"/>
    <mergeCell ref="R4:U4"/>
    <mergeCell ref="E4:H4"/>
    <mergeCell ref="E6:F6"/>
    <mergeCell ref="E7:F7"/>
    <mergeCell ref="I5:K5"/>
    <mergeCell ref="I6:K6"/>
    <mergeCell ref="I7:K7"/>
    <mergeCell ref="L7:M7"/>
    <mergeCell ref="A10:A15"/>
    <mergeCell ref="A24:A27"/>
    <mergeCell ref="A18:A21"/>
    <mergeCell ref="E12:F12"/>
    <mergeCell ref="E26:F26"/>
    <mergeCell ref="E25:F25"/>
    <mergeCell ref="E19:F19"/>
    <mergeCell ref="E13:F13"/>
    <mergeCell ref="A6:A8"/>
    <mergeCell ref="A29:A32"/>
  </mergeCells>
  <phoneticPr fontId="2"/>
  <dataValidations count="2">
    <dataValidation type="decimal" operator="lessThanOrEqual" allowBlank="1" showInputMessage="1" showErrorMessage="1" error="部数を超えています" sqref="U24 D10:D15 D18 X27 D24 D26:D27 D29:D32 Q10 Q18 N24 X10 X18 D21 H24 H18 H10 H6 N27 Q27 Q24 D6:D7 X24" xr:uid="{00000000-0002-0000-0500-000000000000}">
      <formula1>C6</formula1>
    </dataValidation>
    <dataValidation type="decimal" operator="lessThanOrEqual" allowBlank="1" showInputMessage="1" showErrorMessage="1" error="部数を超えています" sqref="N10 U10" xr:uid="{00000000-0002-0000-0500-000001000000}">
      <formula1>L10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9" orientation="landscape" r:id="rId1"/>
  <headerFooter alignWithMargins="0">
    <oddHeader>&amp;C&amp;"ＭＳ Ｐゴシック,太字"高 知 県　折 込 部 数 表</oddHeader>
    <oddFooter>&amp;R&amp;9株式会社&amp;11 読宣四国　&amp;8TEL087(888)6133　FAX087(888)6130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18</vt:i4>
      </vt:variant>
    </vt:vector>
  </HeadingPairs>
  <TitlesOfParts>
    <vt:vector size="24" baseType="lpstr">
      <vt:lpstr>市郡別</vt:lpstr>
      <vt:lpstr>高知市</vt:lpstr>
      <vt:lpstr>高知２</vt:lpstr>
      <vt:lpstr>高知３</vt:lpstr>
      <vt:lpstr>高知４</vt:lpstr>
      <vt:lpstr>高知５</vt:lpstr>
      <vt:lpstr>高知２!Print_Area</vt:lpstr>
      <vt:lpstr>高知３!Print_Area</vt:lpstr>
      <vt:lpstr>高知４!Print_Area</vt:lpstr>
      <vt:lpstr>高知５!Print_Area</vt:lpstr>
      <vt:lpstr>高知市!Print_Area</vt:lpstr>
      <vt:lpstr>市郡別!Print_Area</vt:lpstr>
      <vt:lpstr>市郡別!サイズ2</vt:lpstr>
      <vt:lpstr>サイズ3</vt:lpstr>
      <vt:lpstr>サイズ4</vt:lpstr>
      <vt:lpstr>タイトル等3</vt:lpstr>
      <vt:lpstr>タイトル等4</vt:lpstr>
      <vt:lpstr>広告主名3</vt:lpstr>
      <vt:lpstr>広告主名4</vt:lpstr>
      <vt:lpstr>申込者名3</vt:lpstr>
      <vt:lpstr>申込者名4</vt:lpstr>
      <vt:lpstr>折込指定日4</vt:lpstr>
      <vt:lpstr>折込総数3</vt:lpstr>
      <vt:lpstr>折込総数4</vt:lpstr>
    </vt:vector>
  </TitlesOfParts>
  <Company>ウエイ企画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WS112</dc:creator>
  <cp:lastModifiedBy>WS107</cp:lastModifiedBy>
  <cp:lastPrinted>2023-03-20T04:19:39Z</cp:lastPrinted>
  <dcterms:created xsi:type="dcterms:W3CDTF">2000-04-20T00:27:57Z</dcterms:created>
  <dcterms:modified xsi:type="dcterms:W3CDTF">2025-09-04T01:24:52Z</dcterms:modified>
</cp:coreProperties>
</file>